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Hřiště Pohoř\"/>
    </mc:Choice>
  </mc:AlternateContent>
  <bookViews>
    <workbookView xWindow="240" yWindow="588" windowWidth="28452" windowHeight="14508"/>
  </bookViews>
  <sheets>
    <sheet name="Rekapitulace stavby" sheetId="1" r:id="rId1"/>
    <sheet name="01 - Stavební část" sheetId="2" r:id="rId2"/>
    <sheet name="02 - Oplocení a vybavení" sheetId="3" r:id="rId3"/>
    <sheet name="03 - VON" sheetId="4" r:id="rId4"/>
    <sheet name="Pokyny pro vyplnění" sheetId="5" r:id="rId5"/>
  </sheets>
  <definedNames>
    <definedName name="_xlnm._FilterDatabase" localSheetId="1" hidden="1">'01 - Stavební část'!$C$82:$K$206</definedName>
    <definedName name="_xlnm._FilterDatabase" localSheetId="2" hidden="1">'02 - Oplocení a vybavení'!$C$81:$K$168</definedName>
    <definedName name="_xlnm._FilterDatabase" localSheetId="3" hidden="1">'03 - VON'!$C$78:$K$92</definedName>
    <definedName name="_xlnm.Print_Titles" localSheetId="1">'01 - Stavební část'!$82:$82</definedName>
    <definedName name="_xlnm.Print_Titles" localSheetId="2">'02 - Oplocení a vybavení'!$81:$81</definedName>
    <definedName name="_xlnm.Print_Titles" localSheetId="3">'03 - VON'!$78:$78</definedName>
    <definedName name="_xlnm.Print_Titles" localSheetId="0">'Rekapitulace stavby'!$49:$49</definedName>
    <definedName name="_xlnm.Print_Area" localSheetId="1">'01 - Stavební část'!$C$4:$J$36,'01 - Stavební část'!$C$42:$J$64,'01 - Stavební část'!$C$70:$K$206</definedName>
    <definedName name="_xlnm.Print_Area" localSheetId="2">'02 - Oplocení a vybavení'!$C$4:$J$36,'02 - Oplocení a vybavení'!$C$42:$J$63,'02 - Oplocení a vybavení'!$C$69:$K$168</definedName>
    <definedName name="_xlnm.Print_Area" localSheetId="3">'03 - VON'!$C$4:$J$36,'03 - VON'!$C$42:$J$60,'03 - VON'!$C$66:$K$92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62913"/>
</workbook>
</file>

<file path=xl/calcChain.xml><?xml version="1.0" encoding="utf-8"?>
<calcChain xmlns="http://schemas.openxmlformats.org/spreadsheetml/2006/main">
  <c r="AY54" i="1" l="1"/>
  <c r="AX54" i="1"/>
  <c r="BI91" i="4"/>
  <c r="BH91" i="4"/>
  <c r="BG91" i="4"/>
  <c r="BF91" i="4"/>
  <c r="T91" i="4"/>
  <c r="T90" i="4" s="1"/>
  <c r="R91" i="4"/>
  <c r="R90" i="4" s="1"/>
  <c r="P91" i="4"/>
  <c r="P90" i="4" s="1"/>
  <c r="BK91" i="4"/>
  <c r="BK90" i="4" s="1"/>
  <c r="J90" i="4" s="1"/>
  <c r="J59" i="4" s="1"/>
  <c r="J91" i="4"/>
  <c r="BE91" i="4" s="1"/>
  <c r="BI87" i="4"/>
  <c r="BH87" i="4"/>
  <c r="BG87" i="4"/>
  <c r="BF87" i="4"/>
  <c r="T87" i="4"/>
  <c r="R87" i="4"/>
  <c r="P87" i="4"/>
  <c r="BK87" i="4"/>
  <c r="J87" i="4"/>
  <c r="BE87" i="4" s="1"/>
  <c r="BI85" i="4"/>
  <c r="BH85" i="4"/>
  <c r="BG85" i="4"/>
  <c r="BF85" i="4"/>
  <c r="BE85" i="4"/>
  <c r="T85" i="4"/>
  <c r="R85" i="4"/>
  <c r="P85" i="4"/>
  <c r="BK85" i="4"/>
  <c r="J85" i="4"/>
  <c r="BI82" i="4"/>
  <c r="BH82" i="4"/>
  <c r="BG82" i="4"/>
  <c r="F32" i="4" s="1"/>
  <c r="BB54" i="1" s="1"/>
  <c r="BF82" i="4"/>
  <c r="F31" i="4" s="1"/>
  <c r="BA54" i="1" s="1"/>
  <c r="BE82" i="4"/>
  <c r="T82" i="4"/>
  <c r="T81" i="4" s="1"/>
  <c r="T80" i="4" s="1"/>
  <c r="T79" i="4" s="1"/>
  <c r="R82" i="4"/>
  <c r="P82" i="4"/>
  <c r="BK82" i="4"/>
  <c r="J82" i="4"/>
  <c r="J75" i="4"/>
  <c r="F75" i="4"/>
  <c r="F73" i="4"/>
  <c r="E71" i="4"/>
  <c r="J51" i="4"/>
  <c r="F51" i="4"/>
  <c r="F49" i="4"/>
  <c r="E47" i="4"/>
  <c r="J18" i="4"/>
  <c r="E18" i="4"/>
  <c r="F76" i="4" s="1"/>
  <c r="J17" i="4"/>
  <c r="J12" i="4"/>
  <c r="J73" i="4" s="1"/>
  <c r="E7" i="4"/>
  <c r="E69" i="4" s="1"/>
  <c r="AY53" i="1"/>
  <c r="AX53" i="1"/>
  <c r="BI167" i="3"/>
  <c r="BH167" i="3"/>
  <c r="BG167" i="3"/>
  <c r="BF167" i="3"/>
  <c r="T167" i="3"/>
  <c r="T166" i="3" s="1"/>
  <c r="R167" i="3"/>
  <c r="R166" i="3" s="1"/>
  <c r="P167" i="3"/>
  <c r="P166" i="3" s="1"/>
  <c r="BK167" i="3"/>
  <c r="BK166" i="3" s="1"/>
  <c r="J166" i="3" s="1"/>
  <c r="J62" i="3" s="1"/>
  <c r="J167" i="3"/>
  <c r="BE167" i="3" s="1"/>
  <c r="BI163" i="3"/>
  <c r="BH163" i="3"/>
  <c r="BG163" i="3"/>
  <c r="BF163" i="3"/>
  <c r="T163" i="3"/>
  <c r="R163" i="3"/>
  <c r="P163" i="3"/>
  <c r="BK163" i="3"/>
  <c r="J163" i="3"/>
  <c r="BE163" i="3" s="1"/>
  <c r="BI160" i="3"/>
  <c r="BH160" i="3"/>
  <c r="BG160" i="3"/>
  <c r="BF160" i="3"/>
  <c r="T160" i="3"/>
  <c r="R160" i="3"/>
  <c r="P160" i="3"/>
  <c r="BK160" i="3"/>
  <c r="J160" i="3"/>
  <c r="BE160" i="3" s="1"/>
  <c r="BI157" i="3"/>
  <c r="BH157" i="3"/>
  <c r="BG157" i="3"/>
  <c r="BF157" i="3"/>
  <c r="BE157" i="3"/>
  <c r="T157" i="3"/>
  <c r="R157" i="3"/>
  <c r="P157" i="3"/>
  <c r="BK157" i="3"/>
  <c r="J157" i="3"/>
  <c r="BI154" i="3"/>
  <c r="BH154" i="3"/>
  <c r="BG154" i="3"/>
  <c r="BF154" i="3"/>
  <c r="BE154" i="3"/>
  <c r="T154" i="3"/>
  <c r="R154" i="3"/>
  <c r="P154" i="3"/>
  <c r="BK154" i="3"/>
  <c r="J154" i="3"/>
  <c r="BI151" i="3"/>
  <c r="BH151" i="3"/>
  <c r="BG151" i="3"/>
  <c r="BF151" i="3"/>
  <c r="BE151" i="3"/>
  <c r="T151" i="3"/>
  <c r="R151" i="3"/>
  <c r="P151" i="3"/>
  <c r="BK151" i="3"/>
  <c r="J151" i="3"/>
  <c r="BI148" i="3"/>
  <c r="BH148" i="3"/>
  <c r="BG148" i="3"/>
  <c r="BF148" i="3"/>
  <c r="T148" i="3"/>
  <c r="R148" i="3"/>
  <c r="P148" i="3"/>
  <c r="BK148" i="3"/>
  <c r="J148" i="3"/>
  <c r="BE148" i="3" s="1"/>
  <c r="BI145" i="3"/>
  <c r="BH145" i="3"/>
  <c r="BG145" i="3"/>
  <c r="BF145" i="3"/>
  <c r="BE145" i="3"/>
  <c r="T145" i="3"/>
  <c r="R145" i="3"/>
  <c r="P145" i="3"/>
  <c r="BK145" i="3"/>
  <c r="J145" i="3"/>
  <c r="BI143" i="3"/>
  <c r="BH143" i="3"/>
  <c r="BG143" i="3"/>
  <c r="BF143" i="3"/>
  <c r="BE143" i="3"/>
  <c r="T143" i="3"/>
  <c r="R143" i="3"/>
  <c r="P143" i="3"/>
  <c r="BK143" i="3"/>
  <c r="J143" i="3"/>
  <c r="BI140" i="3"/>
  <c r="BH140" i="3"/>
  <c r="BG140" i="3"/>
  <c r="BF140" i="3"/>
  <c r="BE140" i="3"/>
  <c r="T140" i="3"/>
  <c r="R140" i="3"/>
  <c r="P140" i="3"/>
  <c r="BK140" i="3"/>
  <c r="J140" i="3"/>
  <c r="BI137" i="3"/>
  <c r="BH137" i="3"/>
  <c r="BG137" i="3"/>
  <c r="BF137" i="3"/>
  <c r="T137" i="3"/>
  <c r="R137" i="3"/>
  <c r="P137" i="3"/>
  <c r="BK137" i="3"/>
  <c r="J137" i="3"/>
  <c r="BE137" i="3" s="1"/>
  <c r="BI135" i="3"/>
  <c r="BH135" i="3"/>
  <c r="BG135" i="3"/>
  <c r="BF135" i="3"/>
  <c r="BE135" i="3"/>
  <c r="T135" i="3"/>
  <c r="R135" i="3"/>
  <c r="P135" i="3"/>
  <c r="BK135" i="3"/>
  <c r="J135" i="3"/>
  <c r="BI132" i="3"/>
  <c r="BH132" i="3"/>
  <c r="BG132" i="3"/>
  <c r="BF132" i="3"/>
  <c r="BE132" i="3"/>
  <c r="T132" i="3"/>
  <c r="T131" i="3" s="1"/>
  <c r="R132" i="3"/>
  <c r="R131" i="3" s="1"/>
  <c r="P132" i="3"/>
  <c r="BK132" i="3"/>
  <c r="J132" i="3"/>
  <c r="BI128" i="3"/>
  <c r="BH128" i="3"/>
  <c r="BG128" i="3"/>
  <c r="BF128" i="3"/>
  <c r="T128" i="3"/>
  <c r="R128" i="3"/>
  <c r="P128" i="3"/>
  <c r="BK128" i="3"/>
  <c r="J128" i="3"/>
  <c r="BE128" i="3" s="1"/>
  <c r="BI125" i="3"/>
  <c r="BH125" i="3"/>
  <c r="BG125" i="3"/>
  <c r="BF125" i="3"/>
  <c r="T125" i="3"/>
  <c r="R125" i="3"/>
  <c r="P125" i="3"/>
  <c r="BK125" i="3"/>
  <c r="J125" i="3"/>
  <c r="BE125" i="3" s="1"/>
  <c r="BI122" i="3"/>
  <c r="BH122" i="3"/>
  <c r="BG122" i="3"/>
  <c r="BF122" i="3"/>
  <c r="T122" i="3"/>
  <c r="R122" i="3"/>
  <c r="P122" i="3"/>
  <c r="BK122" i="3"/>
  <c r="J122" i="3"/>
  <c r="BE122" i="3" s="1"/>
  <c r="BI119" i="3"/>
  <c r="BH119" i="3"/>
  <c r="BG119" i="3"/>
  <c r="BF119" i="3"/>
  <c r="T119" i="3"/>
  <c r="R119" i="3"/>
  <c r="P119" i="3"/>
  <c r="BK119" i="3"/>
  <c r="J119" i="3"/>
  <c r="BE119" i="3" s="1"/>
  <c r="BI116" i="3"/>
  <c r="BH116" i="3"/>
  <c r="BG116" i="3"/>
  <c r="BF116" i="3"/>
  <c r="T116" i="3"/>
  <c r="R116" i="3"/>
  <c r="P116" i="3"/>
  <c r="BK116" i="3"/>
  <c r="J116" i="3"/>
  <c r="BE116" i="3" s="1"/>
  <c r="BI113" i="3"/>
  <c r="BH113" i="3"/>
  <c r="BG113" i="3"/>
  <c r="BF113" i="3"/>
  <c r="T113" i="3"/>
  <c r="R113" i="3"/>
  <c r="P113" i="3"/>
  <c r="P112" i="3" s="1"/>
  <c r="BK113" i="3"/>
  <c r="BK112" i="3" s="1"/>
  <c r="J112" i="3" s="1"/>
  <c r="J60" i="3" s="1"/>
  <c r="J113" i="3"/>
  <c r="BE113" i="3" s="1"/>
  <c r="BI109" i="3"/>
  <c r="BH109" i="3"/>
  <c r="BG109" i="3"/>
  <c r="BF109" i="3"/>
  <c r="BE109" i="3"/>
  <c r="T109" i="3"/>
  <c r="R109" i="3"/>
  <c r="P109" i="3"/>
  <c r="BK109" i="3"/>
  <c r="J109" i="3"/>
  <c r="BI107" i="3"/>
  <c r="BH107" i="3"/>
  <c r="BG107" i="3"/>
  <c r="BF107" i="3"/>
  <c r="BE107" i="3"/>
  <c r="T107" i="3"/>
  <c r="R107" i="3"/>
  <c r="P107" i="3"/>
  <c r="BK107" i="3"/>
  <c r="J107" i="3"/>
  <c r="BI104" i="3"/>
  <c r="BH104" i="3"/>
  <c r="BG104" i="3"/>
  <c r="BF104" i="3"/>
  <c r="T104" i="3"/>
  <c r="R104" i="3"/>
  <c r="P104" i="3"/>
  <c r="BK104" i="3"/>
  <c r="J104" i="3"/>
  <c r="BE104" i="3" s="1"/>
  <c r="BI101" i="3"/>
  <c r="BH101" i="3"/>
  <c r="BG101" i="3"/>
  <c r="BF101" i="3"/>
  <c r="BE101" i="3"/>
  <c r="T101" i="3"/>
  <c r="T100" i="3" s="1"/>
  <c r="R101" i="3"/>
  <c r="P101" i="3"/>
  <c r="P100" i="3" s="1"/>
  <c r="BK101" i="3"/>
  <c r="BK100" i="3" s="1"/>
  <c r="J100" i="3" s="1"/>
  <c r="J59" i="3" s="1"/>
  <c r="J101" i="3"/>
  <c r="BI97" i="3"/>
  <c r="BH97" i="3"/>
  <c r="BG97" i="3"/>
  <c r="BF97" i="3"/>
  <c r="T97" i="3"/>
  <c r="R97" i="3"/>
  <c r="P97" i="3"/>
  <c r="BK97" i="3"/>
  <c r="J97" i="3"/>
  <c r="BE97" i="3" s="1"/>
  <c r="BI94" i="3"/>
  <c r="BH94" i="3"/>
  <c r="BG94" i="3"/>
  <c r="BF94" i="3"/>
  <c r="T94" i="3"/>
  <c r="R94" i="3"/>
  <c r="P94" i="3"/>
  <c r="BK94" i="3"/>
  <c r="J94" i="3"/>
  <c r="BE94" i="3" s="1"/>
  <c r="BI91" i="3"/>
  <c r="BH91" i="3"/>
  <c r="BG91" i="3"/>
  <c r="BF91" i="3"/>
  <c r="T91" i="3"/>
  <c r="R91" i="3"/>
  <c r="P91" i="3"/>
  <c r="BK91" i="3"/>
  <c r="J91" i="3"/>
  <c r="BE91" i="3" s="1"/>
  <c r="BI88" i="3"/>
  <c r="BH88" i="3"/>
  <c r="BG88" i="3"/>
  <c r="BF88" i="3"/>
  <c r="T88" i="3"/>
  <c r="R88" i="3"/>
  <c r="P88" i="3"/>
  <c r="BK88" i="3"/>
  <c r="J88" i="3"/>
  <c r="BE88" i="3" s="1"/>
  <c r="BI85" i="3"/>
  <c r="BH85" i="3"/>
  <c r="BG85" i="3"/>
  <c r="F32" i="3" s="1"/>
  <c r="BB53" i="1" s="1"/>
  <c r="BF85" i="3"/>
  <c r="T85" i="3"/>
  <c r="R85" i="3"/>
  <c r="P85" i="3"/>
  <c r="BK85" i="3"/>
  <c r="BK84" i="3" s="1"/>
  <c r="J85" i="3"/>
  <c r="BE85" i="3" s="1"/>
  <c r="J78" i="3"/>
  <c r="F78" i="3"/>
  <c r="F76" i="3"/>
  <c r="E74" i="3"/>
  <c r="F52" i="3"/>
  <c r="J51" i="3"/>
  <c r="F51" i="3"/>
  <c r="F49" i="3"/>
  <c r="E47" i="3"/>
  <c r="J18" i="3"/>
  <c r="E18" i="3"/>
  <c r="F79" i="3" s="1"/>
  <c r="J17" i="3"/>
  <c r="J12" i="3"/>
  <c r="J49" i="3" s="1"/>
  <c r="E7" i="3"/>
  <c r="E72" i="3" s="1"/>
  <c r="AY52" i="1"/>
  <c r="AX52" i="1"/>
  <c r="BI205" i="2"/>
  <c r="BH205" i="2"/>
  <c r="BG205" i="2"/>
  <c r="BF205" i="2"/>
  <c r="T205" i="2"/>
  <c r="T204" i="2" s="1"/>
  <c r="R205" i="2"/>
  <c r="R204" i="2" s="1"/>
  <c r="P205" i="2"/>
  <c r="P204" i="2" s="1"/>
  <c r="BK205" i="2"/>
  <c r="BK204" i="2" s="1"/>
  <c r="J204" i="2" s="1"/>
  <c r="J63" i="2" s="1"/>
  <c r="J205" i="2"/>
  <c r="BE205" i="2" s="1"/>
  <c r="BI201" i="2"/>
  <c r="BH201" i="2"/>
  <c r="BG201" i="2"/>
  <c r="BF201" i="2"/>
  <c r="BE201" i="2"/>
  <c r="T201" i="2"/>
  <c r="R201" i="2"/>
  <c r="P201" i="2"/>
  <c r="BK201" i="2"/>
  <c r="J201" i="2"/>
  <c r="BI199" i="2"/>
  <c r="BH199" i="2"/>
  <c r="BG199" i="2"/>
  <c r="BF199" i="2"/>
  <c r="BE199" i="2"/>
  <c r="T199" i="2"/>
  <c r="R199" i="2"/>
  <c r="P199" i="2"/>
  <c r="BK199" i="2"/>
  <c r="J199" i="2"/>
  <c r="BI196" i="2"/>
  <c r="BH196" i="2"/>
  <c r="BG196" i="2"/>
  <c r="BF196" i="2"/>
  <c r="T196" i="2"/>
  <c r="R196" i="2"/>
  <c r="P196" i="2"/>
  <c r="P195" i="2" s="1"/>
  <c r="BK196" i="2"/>
  <c r="J196" i="2"/>
  <c r="BE196" i="2" s="1"/>
  <c r="BI193" i="2"/>
  <c r="BH193" i="2"/>
  <c r="BG193" i="2"/>
  <c r="BF193" i="2"/>
  <c r="T193" i="2"/>
  <c r="R193" i="2"/>
  <c r="P193" i="2"/>
  <c r="BK193" i="2"/>
  <c r="J193" i="2"/>
  <c r="BE193" i="2" s="1"/>
  <c r="BI191" i="2"/>
  <c r="BH191" i="2"/>
  <c r="BG191" i="2"/>
  <c r="BF191" i="2"/>
  <c r="T191" i="2"/>
  <c r="R191" i="2"/>
  <c r="P191" i="2"/>
  <c r="BK191" i="2"/>
  <c r="J191" i="2"/>
  <c r="BE191" i="2" s="1"/>
  <c r="BI189" i="2"/>
  <c r="BH189" i="2"/>
  <c r="BG189" i="2"/>
  <c r="BF189" i="2"/>
  <c r="T189" i="2"/>
  <c r="R189" i="2"/>
  <c r="P189" i="2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 s="1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 s="1"/>
  <c r="BI173" i="2"/>
  <c r="BH173" i="2"/>
  <c r="BG173" i="2"/>
  <c r="BF173" i="2"/>
  <c r="T173" i="2"/>
  <c r="R173" i="2"/>
  <c r="P173" i="2"/>
  <c r="BK173" i="2"/>
  <c r="J173" i="2"/>
  <c r="BE173" i="2" s="1"/>
  <c r="BI170" i="2"/>
  <c r="BH170" i="2"/>
  <c r="BG170" i="2"/>
  <c r="BF170" i="2"/>
  <c r="BE170" i="2"/>
  <c r="T170" i="2"/>
  <c r="R170" i="2"/>
  <c r="P170" i="2"/>
  <c r="BK170" i="2"/>
  <c r="J170" i="2"/>
  <c r="BI167" i="2"/>
  <c r="BH167" i="2"/>
  <c r="BG167" i="2"/>
  <c r="BF167" i="2"/>
  <c r="T167" i="2"/>
  <c r="R167" i="2"/>
  <c r="P167" i="2"/>
  <c r="BK167" i="2"/>
  <c r="J167" i="2"/>
  <c r="BE167" i="2" s="1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BE158" i="2"/>
  <c r="T158" i="2"/>
  <c r="R158" i="2"/>
  <c r="P158" i="2"/>
  <c r="BK158" i="2"/>
  <c r="J158" i="2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 s="1"/>
  <c r="BI149" i="2"/>
  <c r="BH149" i="2"/>
  <c r="BG149" i="2"/>
  <c r="BF149" i="2"/>
  <c r="T149" i="2"/>
  <c r="R149" i="2"/>
  <c r="P149" i="2"/>
  <c r="BK149" i="2"/>
  <c r="J149" i="2"/>
  <c r="BE149" i="2" s="1"/>
  <c r="BI146" i="2"/>
  <c r="BH146" i="2"/>
  <c r="BG146" i="2"/>
  <c r="BF146" i="2"/>
  <c r="BE146" i="2"/>
  <c r="T146" i="2"/>
  <c r="R146" i="2"/>
  <c r="P146" i="2"/>
  <c r="P145" i="2" s="1"/>
  <c r="BK146" i="2"/>
  <c r="J146" i="2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4" i="2"/>
  <c r="BH134" i="2"/>
  <c r="BG134" i="2"/>
  <c r="BF134" i="2"/>
  <c r="T134" i="2"/>
  <c r="R134" i="2"/>
  <c r="P134" i="2"/>
  <c r="BK134" i="2"/>
  <c r="J134" i="2"/>
  <c r="BE134" i="2" s="1"/>
  <c r="BI131" i="2"/>
  <c r="BH131" i="2"/>
  <c r="BG131" i="2"/>
  <c r="BF131" i="2"/>
  <c r="T131" i="2"/>
  <c r="R131" i="2"/>
  <c r="P131" i="2"/>
  <c r="P130" i="2" s="1"/>
  <c r="BK131" i="2"/>
  <c r="J131" i="2"/>
  <c r="BE131" i="2" s="1"/>
  <c r="BI127" i="2"/>
  <c r="BH127" i="2"/>
  <c r="BG127" i="2"/>
  <c r="BF127" i="2"/>
  <c r="BE127" i="2"/>
  <c r="T127" i="2"/>
  <c r="R127" i="2"/>
  <c r="P127" i="2"/>
  <c r="BK127" i="2"/>
  <c r="J127" i="2"/>
  <c r="BI124" i="2"/>
  <c r="BH124" i="2"/>
  <c r="BG124" i="2"/>
  <c r="BF124" i="2"/>
  <c r="BE124" i="2"/>
  <c r="T124" i="2"/>
  <c r="R124" i="2"/>
  <c r="P124" i="2"/>
  <c r="BK124" i="2"/>
  <c r="J124" i="2"/>
  <c r="BI121" i="2"/>
  <c r="BH121" i="2"/>
  <c r="BG121" i="2"/>
  <c r="BF121" i="2"/>
  <c r="BE121" i="2"/>
  <c r="T121" i="2"/>
  <c r="R121" i="2"/>
  <c r="P121" i="2"/>
  <c r="BK121" i="2"/>
  <c r="J121" i="2"/>
  <c r="BI118" i="2"/>
  <c r="BH118" i="2"/>
  <c r="BG118" i="2"/>
  <c r="BF118" i="2"/>
  <c r="T118" i="2"/>
  <c r="R118" i="2"/>
  <c r="P118" i="2"/>
  <c r="BK118" i="2"/>
  <c r="J118" i="2"/>
  <c r="BE118" i="2" s="1"/>
  <c r="BI115" i="2"/>
  <c r="BH115" i="2"/>
  <c r="BG115" i="2"/>
  <c r="BF115" i="2"/>
  <c r="BE115" i="2"/>
  <c r="T115" i="2"/>
  <c r="R115" i="2"/>
  <c r="P115" i="2"/>
  <c r="BK115" i="2"/>
  <c r="J115" i="2"/>
  <c r="BI112" i="2"/>
  <c r="BH112" i="2"/>
  <c r="BG112" i="2"/>
  <c r="BF112" i="2"/>
  <c r="BE112" i="2"/>
  <c r="T112" i="2"/>
  <c r="R112" i="2"/>
  <c r="P112" i="2"/>
  <c r="BK112" i="2"/>
  <c r="J112" i="2"/>
  <c r="BI109" i="2"/>
  <c r="BH109" i="2"/>
  <c r="BG109" i="2"/>
  <c r="BF109" i="2"/>
  <c r="BE109" i="2"/>
  <c r="T109" i="2"/>
  <c r="R109" i="2"/>
  <c r="P109" i="2"/>
  <c r="BK109" i="2"/>
  <c r="J109" i="2"/>
  <c r="BI106" i="2"/>
  <c r="BH106" i="2"/>
  <c r="BG106" i="2"/>
  <c r="BF106" i="2"/>
  <c r="T106" i="2"/>
  <c r="R106" i="2"/>
  <c r="P106" i="2"/>
  <c r="BK106" i="2"/>
  <c r="J106" i="2"/>
  <c r="BE106" i="2" s="1"/>
  <c r="BI103" i="2"/>
  <c r="BH103" i="2"/>
  <c r="BG103" i="2"/>
  <c r="BF103" i="2"/>
  <c r="BE103" i="2"/>
  <c r="T103" i="2"/>
  <c r="R103" i="2"/>
  <c r="P103" i="2"/>
  <c r="BK103" i="2"/>
  <c r="J103" i="2"/>
  <c r="BI100" i="2"/>
  <c r="BH100" i="2"/>
  <c r="BG100" i="2"/>
  <c r="BF100" i="2"/>
  <c r="BE100" i="2"/>
  <c r="T100" i="2"/>
  <c r="R100" i="2"/>
  <c r="P100" i="2"/>
  <c r="BK100" i="2"/>
  <c r="J100" i="2"/>
  <c r="BI97" i="2"/>
  <c r="BH97" i="2"/>
  <c r="BG97" i="2"/>
  <c r="BF97" i="2"/>
  <c r="BE97" i="2"/>
  <c r="T97" i="2"/>
  <c r="R97" i="2"/>
  <c r="P97" i="2"/>
  <c r="BK97" i="2"/>
  <c r="J97" i="2"/>
  <c r="BI95" i="2"/>
  <c r="BH95" i="2"/>
  <c r="BG95" i="2"/>
  <c r="BF95" i="2"/>
  <c r="T95" i="2"/>
  <c r="R95" i="2"/>
  <c r="P95" i="2"/>
  <c r="BK95" i="2"/>
  <c r="J95" i="2"/>
  <c r="BE95" i="2" s="1"/>
  <c r="BI92" i="2"/>
  <c r="BH92" i="2"/>
  <c r="BG92" i="2"/>
  <c r="BF92" i="2"/>
  <c r="BE92" i="2"/>
  <c r="T92" i="2"/>
  <c r="R92" i="2"/>
  <c r="P92" i="2"/>
  <c r="BK92" i="2"/>
  <c r="J92" i="2"/>
  <c r="BI89" i="2"/>
  <c r="BH89" i="2"/>
  <c r="BG89" i="2"/>
  <c r="BF89" i="2"/>
  <c r="BE89" i="2"/>
  <c r="T89" i="2"/>
  <c r="R89" i="2"/>
  <c r="P89" i="2"/>
  <c r="BK89" i="2"/>
  <c r="J89" i="2"/>
  <c r="BI86" i="2"/>
  <c r="BH86" i="2"/>
  <c r="BG86" i="2"/>
  <c r="BF86" i="2"/>
  <c r="BE86" i="2"/>
  <c r="T86" i="2"/>
  <c r="R86" i="2"/>
  <c r="P86" i="2"/>
  <c r="BK86" i="2"/>
  <c r="J86" i="2"/>
  <c r="J79" i="2"/>
  <c r="F79" i="2"/>
  <c r="F77" i="2"/>
  <c r="E75" i="2"/>
  <c r="E73" i="2"/>
  <c r="J51" i="2"/>
  <c r="F51" i="2"/>
  <c r="F49" i="2"/>
  <c r="E47" i="2"/>
  <c r="J18" i="2"/>
  <c r="E18" i="2"/>
  <c r="F80" i="2" s="1"/>
  <c r="J17" i="2"/>
  <c r="J12" i="2"/>
  <c r="J77" i="2" s="1"/>
  <c r="E7" i="2"/>
  <c r="E45" i="2" s="1"/>
  <c r="AS51" i="1"/>
  <c r="L47" i="1"/>
  <c r="AM46" i="1"/>
  <c r="L46" i="1"/>
  <c r="AM44" i="1"/>
  <c r="L44" i="1"/>
  <c r="L42" i="1"/>
  <c r="L41" i="1"/>
  <c r="F34" i="2" l="1"/>
  <c r="BD52" i="1" s="1"/>
  <c r="R130" i="2"/>
  <c r="P177" i="2"/>
  <c r="R195" i="2"/>
  <c r="P84" i="3"/>
  <c r="P83" i="3" s="1"/>
  <c r="P82" i="3" s="1"/>
  <c r="AU53" i="1" s="1"/>
  <c r="F33" i="4"/>
  <c r="BC54" i="1" s="1"/>
  <c r="BK85" i="2"/>
  <c r="P85" i="2"/>
  <c r="P84" i="2" s="1"/>
  <c r="P83" i="2" s="1"/>
  <c r="AU52" i="1" s="1"/>
  <c r="AU51" i="1" s="1"/>
  <c r="T130" i="2"/>
  <c r="R177" i="2"/>
  <c r="T195" i="2"/>
  <c r="R84" i="3"/>
  <c r="BK81" i="4"/>
  <c r="F34" i="4"/>
  <c r="BD54" i="1" s="1"/>
  <c r="F30" i="2"/>
  <c r="AZ52" i="1" s="1"/>
  <c r="F33" i="2"/>
  <c r="BC52" i="1" s="1"/>
  <c r="BC51" i="1" s="1"/>
  <c r="W29" i="1" s="1"/>
  <c r="R85" i="2"/>
  <c r="T177" i="2"/>
  <c r="T84" i="3"/>
  <c r="BK131" i="3"/>
  <c r="J131" i="3" s="1"/>
  <c r="J61" i="3" s="1"/>
  <c r="P81" i="4"/>
  <c r="P80" i="4" s="1"/>
  <c r="P79" i="4" s="1"/>
  <c r="AU54" i="1" s="1"/>
  <c r="T85" i="2"/>
  <c r="T84" i="2" s="1"/>
  <c r="T83" i="2" s="1"/>
  <c r="BK145" i="2"/>
  <c r="J145" i="2" s="1"/>
  <c r="J60" i="2" s="1"/>
  <c r="J76" i="3"/>
  <c r="F31" i="3"/>
  <c r="BA53" i="1" s="1"/>
  <c r="P131" i="3"/>
  <c r="R81" i="4"/>
  <c r="R80" i="4" s="1"/>
  <c r="R79" i="4" s="1"/>
  <c r="F31" i="2"/>
  <c r="BA52" i="1" s="1"/>
  <c r="BA51" i="1" s="1"/>
  <c r="W27" i="1" s="1"/>
  <c r="R145" i="2"/>
  <c r="F33" i="3"/>
  <c r="BC53" i="1" s="1"/>
  <c r="F30" i="4"/>
  <c r="AZ54" i="1" s="1"/>
  <c r="F32" i="2"/>
  <c r="BB52" i="1" s="1"/>
  <c r="BB51" i="1" s="1"/>
  <c r="AX51" i="1" s="1"/>
  <c r="BK130" i="2"/>
  <c r="J130" i="2" s="1"/>
  <c r="J59" i="2" s="1"/>
  <c r="T145" i="2"/>
  <c r="BK195" i="2"/>
  <c r="J195" i="2" s="1"/>
  <c r="J62" i="2" s="1"/>
  <c r="F34" i="3"/>
  <c r="BD53" i="1" s="1"/>
  <c r="R100" i="3"/>
  <c r="R112" i="3"/>
  <c r="BK177" i="2"/>
  <c r="J177" i="2" s="1"/>
  <c r="J61" i="2" s="1"/>
  <c r="T112" i="3"/>
  <c r="J85" i="2"/>
  <c r="J58" i="2" s="1"/>
  <c r="J84" i="3"/>
  <c r="J58" i="3" s="1"/>
  <c r="BK83" i="3"/>
  <c r="F30" i="3"/>
  <c r="AZ53" i="1" s="1"/>
  <c r="AZ51" i="1" s="1"/>
  <c r="J30" i="3"/>
  <c r="AV53" i="1" s="1"/>
  <c r="AW51" i="1"/>
  <c r="AK27" i="1" s="1"/>
  <c r="BK80" i="4"/>
  <c r="J81" i="4"/>
  <c r="J58" i="4" s="1"/>
  <c r="J49" i="2"/>
  <c r="F52" i="2"/>
  <c r="J31" i="2"/>
  <c r="AW52" i="1" s="1"/>
  <c r="E45" i="4"/>
  <c r="J31" i="4"/>
  <c r="AW54" i="1" s="1"/>
  <c r="E45" i="3"/>
  <c r="J49" i="4"/>
  <c r="J30" i="2"/>
  <c r="AV52" i="1" s="1"/>
  <c r="J31" i="3"/>
  <c r="AW53" i="1" s="1"/>
  <c r="F52" i="4"/>
  <c r="J30" i="4"/>
  <c r="AV54" i="1" s="1"/>
  <c r="AT54" i="1" s="1"/>
  <c r="W28" i="1" l="1"/>
  <c r="AY51" i="1"/>
  <c r="R83" i="3"/>
  <c r="R82" i="3" s="1"/>
  <c r="T83" i="3"/>
  <c r="T82" i="3" s="1"/>
  <c r="BK84" i="2"/>
  <c r="BK83" i="2" s="1"/>
  <c r="J83" i="2" s="1"/>
  <c r="R84" i="2"/>
  <c r="R83" i="2" s="1"/>
  <c r="BD51" i="1"/>
  <c r="W30" i="1" s="1"/>
  <c r="AV51" i="1"/>
  <c r="W26" i="1"/>
  <c r="BK79" i="4"/>
  <c r="J79" i="4" s="1"/>
  <c r="J80" i="4"/>
  <c r="J57" i="4" s="1"/>
  <c r="J83" i="3"/>
  <c r="J57" i="3" s="1"/>
  <c r="BK82" i="3"/>
  <c r="J82" i="3" s="1"/>
  <c r="AT53" i="1"/>
  <c r="AT52" i="1"/>
  <c r="J84" i="2" l="1"/>
  <c r="J57" i="2" s="1"/>
  <c r="AK26" i="1"/>
  <c r="AT51" i="1"/>
  <c r="J56" i="4"/>
  <c r="J27" i="4"/>
  <c r="J56" i="2"/>
  <c r="J27" i="2"/>
  <c r="J27" i="3"/>
  <c r="J56" i="3"/>
  <c r="AG52" i="1" l="1"/>
  <c r="J36" i="2"/>
  <c r="J36" i="3"/>
  <c r="AG53" i="1"/>
  <c r="AN53" i="1" s="1"/>
  <c r="AG54" i="1"/>
  <c r="AN54" i="1" s="1"/>
  <c r="J36" i="4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<sst xmlns="http://schemas.openxmlformats.org/spreadsheetml/2006/main" count="2967" uniqueCount="669">
  <si>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</si>
  <si>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</si>
  <si>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</si>
  <si>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</si>
  <si>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</si>
  <si>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</si>
  <si>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</si>
  <si>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{41a53eeb-bad2-425e-a083-09d035f7baa5}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</si>
  <si>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</si>
  <si>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</si>
  <si>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</si>
  <si>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</si>
  <si>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</si>
  <si>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</si>
  <si>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</si>
  <si>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</si>
  <si>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20220621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</si>
  <si>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</si>
  <si>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</si>
  <si>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Multifunkční hřiště na parc. č. 179 a 177, k. ú. Pohoř</t>
  </si>
  <si>
    <t>KSO:</t>
  </si>
  <si>
    <t/>
  </si>
  <si>
    <t>CC-CZ:</t>
  </si>
  <si>
    <t>Místo:</t>
  </si>
  <si>
    <t>Pohoř</t>
  </si>
  <si>
    <t>Datum:</t>
  </si>
  <si>
    <t>21. 6. 2022</t>
  </si>
  <si>
    <t>Zadavatel:</t>
  </si>
  <si>
    <t>IČ:</t>
  </si>
  <si>
    <t>00298221</t>
  </si>
  <si>
    <t>Město Odry</t>
  </si>
  <si>
    <t>DIČ:</t>
  </si>
  <si>
    <t>Uchazeč:</t>
  </si>
  <si>
    <t>Vyplň údaj</t>
  </si>
  <si>
    <t>Projektant:</t>
  </si>
  <si>
    <t>05511071</t>
  </si>
  <si>
    <t>Hydroelko,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</si>
  <si>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</si>
  <si>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</si>
  <si>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</si>
  <si>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</si>
  <si>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</si>
  <si>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</si>
  <si>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</si>
  <si>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</si>
  <si>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</si>
  <si>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</si>
  <si>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</si>
  <si>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</si>
  <si>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</si>
  <si>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</si>
  <si>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</si>
  <si>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</si>
  <si>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</si>
  <si>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</si>
  <si>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</si>
  <si>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</si>
  <si>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</si>
  <si>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</si>
  <si>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</si>
  <si>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</si>
  <si>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</si>
  <si>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</si>
  <si>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</si>
  <si>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</si>
  <si>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</si>
  <si>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</si>
  <si>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</si>
  <si>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</si>
  <si>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</si>
  <si>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</si>
  <si>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</si>
  <si>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</si>
  <si>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</si>
  <si>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</si>
  <si>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</si>
  <si>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</si>
  <si>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</si>
  <si>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</si>
  <si>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</si>
  <si>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</si>
  <si>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</si>
  <si>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</si>
  <si>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{c9d48059-5f9d-4115-945f-8db15e99e6d1}</t>
  </si>
  <si>
    <t>2</t>
  </si>
  <si>
    <t>02</t>
  </si>
  <si>
    <t>Oplocení a vybavení</t>
  </si>
  <si>
    <t>{079913dc-c8ff-4066-b3c4-84c1be349cfb}</t>
  </si>
  <si>
    <t>03</t>
  </si>
  <si>
    <t>VON</t>
  </si>
  <si>
    <t>{413e730a-75c9-4aac-96c5-43df46f8ed7d}</t>
  </si>
  <si>
    <t>1) Krycí list soupisu</t>
  </si>
  <si>
    <t>2) Rekapitulace</t>
  </si>
  <si>
    <t>3) Soupis prací</t>
  </si>
  <si>
    <t>Zpět na list:</t>
  </si>
  <si>
    <t>Rekapitulace stavby</t>
  </si>
  <si>
    <t>vyk01</t>
  </si>
  <si>
    <t>výkop</t>
  </si>
  <si>
    <t>114,027</t>
  </si>
  <si>
    <t>vyk02</t>
  </si>
  <si>
    <t>18,675</t>
  </si>
  <si>
    <t>KRYCÍ LIST SOUPISU</t>
  </si>
  <si>
    <t>Objekt:</t>
  </si>
  <si>
    <t>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</si>
  <si>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</si>
  <si>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</si>
  <si>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</si>
  <si>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</si>
  <si>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</si>
  <si>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</si>
  <si>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</si>
  <si>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</si>
  <si>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</si>
  <si>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</si>
  <si>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</si>
  <si>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</si>
  <si>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</si>
  <si>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</si>
  <si>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</si>
  <si>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</si>
  <si>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</si>
  <si>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</si>
  <si>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</si>
  <si>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</si>
  <si>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</si>
  <si>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</si>
  <si>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</si>
  <si>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</si>
  <si>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</si>
  <si>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</si>
  <si>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</si>
  <si>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</si>
  <si>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</si>
  <si>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</si>
  <si>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</si>
  <si>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</si>
  <si>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</si>
  <si>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</si>
  <si>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2017 01</t>
  </si>
  <si>
    <t>4</t>
  </si>
  <si>
    <t>667800807</t>
  </si>
  <si>
    <t>PP</t>
  </si>
  <si>
    <t>Odstranění křovin a stromů s odstraněním kořenů průměru kmene do 100 mm do sklonu terénu 1 : 5, při celkové ploše do 1 000 m2</t>
  </si>
  <si>
    <t>VV</t>
  </si>
  <si>
    <t>10</t>
  </si>
  <si>
    <t>111201401</t>
  </si>
  <si>
    <t>Spálení křovin a stromů průměru kmene do 100 mm</t>
  </si>
  <si>
    <t>1147774689</t>
  </si>
  <si>
    <t>Spálení odstraněných křovin a stromů na hromadách průměru kmene do 100 mm pro jakoukoliv plochu</t>
  </si>
  <si>
    <t>3</t>
  </si>
  <si>
    <t>112101102</t>
  </si>
  <si>
    <t>Kácení stromů listnatých D kmene do 500 mm</t>
  </si>
  <si>
    <t>kus</t>
  </si>
  <si>
    <t>332263462</t>
  </si>
  <si>
    <t>Kácení stromů s odřezáním kmene a s odvětvením listnatých, průměru kmene přes 300 do 500 mm</t>
  </si>
  <si>
    <t>112201102</t>
  </si>
  <si>
    <t>Odstranění pařezů D do 500 mm</t>
  </si>
  <si>
    <t>-95879281</t>
  </si>
  <si>
    <t>Odstranění pařezů s jejich vykopáním, vytrháním nebo odstřelením, s přesekáním kořenů průměru přes 300 do 500 mm</t>
  </si>
  <si>
    <t>5</t>
  </si>
  <si>
    <t>121101101</t>
  </si>
  <si>
    <t>Sejmutí ornice s přemístěním na vzdálenost do 50 m</t>
  </si>
  <si>
    <t>m3</t>
  </si>
  <si>
    <t>1508417219</t>
  </si>
  <si>
    <t>Sejmutí ornice nebo lesní půdy s vodorovným přemístěním na hromady v místě upotřebení nebo na dočasné či trvalé skládky se složením, na vzdálenost do 50 m</t>
  </si>
  <si>
    <t>(252+201+28*1+16*2)*0,25</t>
  </si>
  <si>
    <t>6</t>
  </si>
  <si>
    <t>131101102</t>
  </si>
  <si>
    <t>Hloubení jam nezapažených v hornině tř. 1 a 2 objemu do 1000 m3</t>
  </si>
  <si>
    <t>-97836574</t>
  </si>
  <si>
    <t>Hloubení nezapažených jam a zářezů s urovnáním dna do předepsaného profilu a spádu v horninách tř. 1 a 2 přes 100 do 1 000 m3</t>
  </si>
  <si>
    <t>(0,55-0,25)*380,09</t>
  </si>
  <si>
    <t>7</t>
  </si>
  <si>
    <t>131201109</t>
  </si>
  <si>
    <t>Příplatek za lepivost u hloubení jam nezapažených v hornině tř. 3</t>
  </si>
  <si>
    <t>-738736096</t>
  </si>
  <si>
    <t>Hloubení nezapažených jam a zářezů s urovnáním dna do předepsaného profilu a spádu Příplatek k cenám za lepivost horniny tř. 3</t>
  </si>
  <si>
    <t>8</t>
  </si>
  <si>
    <t>132201101</t>
  </si>
  <si>
    <t>Hloubení rýh š do 600 mm v hornině tř. 3 objemu do 100 m3</t>
  </si>
  <si>
    <t>-2140821669</t>
  </si>
  <si>
    <t>Hloubení zapažených i nezapažených rýh šířky do 600 mm s urovnáním dna do předepsaného profilu a spádu v hornině tř. 3 do 100 m3</t>
  </si>
  <si>
    <t>(0,5*0,45)*(25,5*2+8+8+8+8)</t>
  </si>
  <si>
    <t>9</t>
  </si>
  <si>
    <t>132201109</t>
  </si>
  <si>
    <t>Příplatek za lepivost k hloubení rýh š do 600 mm v hornině tř. 3</t>
  </si>
  <si>
    <t>-1099397122</t>
  </si>
  <si>
    <t>Hloubení zapažených i nezapažených rýh šířky do 600 mm s urovnáním dna do předepsaného profilu a spádu v hornině tř. 3 Příplatek k cenám za lepivost horniny tř. 3</t>
  </si>
  <si>
    <t>162701101</t>
  </si>
  <si>
    <t>Vodorovné přemístění do 6000 m výkopku/sypaniny z horniny tř. 1 až 4</t>
  </si>
  <si>
    <t>-2112021844</t>
  </si>
  <si>
    <t>Vodorovné přemístění výkopku nebo sypaniny po suchu na obvyklém dopravním prostředku, bez naložení výkopku, avšak se složením bez rozhrnutí z horniny tř. 1 až 4 na vzdálenost přes 5 000 do 6 000 m</t>
  </si>
  <si>
    <t>vyk01+vyk02</t>
  </si>
  <si>
    <t>11</t>
  </si>
  <si>
    <t>171201201</t>
  </si>
  <si>
    <t>Uložení sypaniny na skládky</t>
  </si>
  <si>
    <t>1036206836</t>
  </si>
  <si>
    <t>12</t>
  </si>
  <si>
    <t>181301105</t>
  </si>
  <si>
    <t>Rozprostření ornice tl vrstvy do 300 mm pl do 500 m2 v rovině nebo ve svahu do 1:5</t>
  </si>
  <si>
    <t>729968756</t>
  </si>
  <si>
    <t>Rozprostření a urovnání ornice v rovině nebo ve svahu sklonu do 1:5 při souvislé ploše do 500 m2, tl. vrstvy přes 250 do 300 mm</t>
  </si>
  <si>
    <t>(252+201+28*1+16*2)-360,6</t>
  </si>
  <si>
    <t>13</t>
  </si>
  <si>
    <t>181411131</t>
  </si>
  <si>
    <t>Založení parkového trávníku výsevem plochy do 1000 m2 v rovině a ve svahu do 1:5</t>
  </si>
  <si>
    <t>-86273073</t>
  </si>
  <si>
    <t>Založení trávníku na půdě předem připravené plochy do 1000 m2 výsevem včetně utažení parkového v rovině nebo na svahu do 1:5</t>
  </si>
  <si>
    <t>14</t>
  </si>
  <si>
    <t>M</t>
  </si>
  <si>
    <t>005724100</t>
  </si>
  <si>
    <t>osivo směs travní parková</t>
  </si>
  <si>
    <t>kg</t>
  </si>
  <si>
    <t>1235056600</t>
  </si>
  <si>
    <t>-360,6*0,015 'Přepočtené koeficientem množství</t>
  </si>
  <si>
    <t>181951102</t>
  </si>
  <si>
    <t>Úprava pláně v hornině tř. 1 až 4 se zhutněním</t>
  </si>
  <si>
    <t>2136436268</t>
  </si>
  <si>
    <t>Úprava pláně vyrovnáním výškových rozdílů v hornině tř. 1 až 4 se zhutněním</t>
  </si>
  <si>
    <t>380,09</t>
  </si>
  <si>
    <t>Zakládání</t>
  </si>
  <si>
    <t>16</t>
  </si>
  <si>
    <t>211531111</t>
  </si>
  <si>
    <t>Výplň odvodňovacích žeber nebo trativodů kamenivem hrubým drceným frakce 16 až 63 mm</t>
  </si>
  <si>
    <t>-68091751</t>
  </si>
  <si>
    <t>Výplň kamenivem do rýh odvodňovacích žeber nebo trativodů bez zhutnění, s úpravou povrchu výplně kamenivem hrubým drceným frakce 16 až 63 mm</t>
  </si>
  <si>
    <t>0,5*0,5*(8*4)</t>
  </si>
  <si>
    <t>17</t>
  </si>
  <si>
    <t>211971121</t>
  </si>
  <si>
    <t>Zřízení opláštění žeber nebo trativodů geotextilií v rýze nebo zářezu sklonu přes 1:2 š do 2,5 m</t>
  </si>
  <si>
    <t>525450110</t>
  </si>
  <si>
    <t>Zřízení opláštění výplně z geotextilie odvodňovacích žeber nebo trativodů v rýze nebo zářezu se stěnami svislými nebo šikmými o sklonu přes 1:2 při rozvinuté šířce opláštění do 2,5 m</t>
  </si>
  <si>
    <t>25,5*2*1,9+8*4*2,2</t>
  </si>
  <si>
    <t>18</t>
  </si>
  <si>
    <t>693112150</t>
  </si>
  <si>
    <t>textilie netkaná MOKRUTEX SI 300 g/m2</t>
  </si>
  <si>
    <t>-1647648035</t>
  </si>
  <si>
    <t>geotextilie netkaná 300 g/m2</t>
  </si>
  <si>
    <t>19</t>
  </si>
  <si>
    <t>212572111</t>
  </si>
  <si>
    <t>Lože pro trativody ze štěrkopísku tříděného</t>
  </si>
  <si>
    <t>522828860</t>
  </si>
  <si>
    <t>(25,5*2+8*4)*0,3*0,1</t>
  </si>
  <si>
    <t>20</t>
  </si>
  <si>
    <t>212752213</t>
  </si>
  <si>
    <t>Trativod z drenážních trubek plastových flexibilních D do 160 mm včetně lože otevřený výkop</t>
  </si>
  <si>
    <t>m</t>
  </si>
  <si>
    <t>1711657626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</si>
  <si>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</si>
  <si>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25,5*2+8*4</t>
  </si>
  <si>
    <t>Komunikace pozemní</t>
  </si>
  <si>
    <t>564801111</t>
  </si>
  <si>
    <t>Podklad ze štěrkodrtě ŠD tl 30 mm</t>
  </si>
  <si>
    <t>1348174423</t>
  </si>
  <si>
    <t xml:space="preserve">Podklad ze štěrkodrti ŠD s rozprostřením a zhutněním, po zhutnění tl. 30 mm (frakce 0-4 mm) </t>
  </si>
  <si>
    <t>319,7</t>
  </si>
  <si>
    <t>22</t>
  </si>
  <si>
    <t>564801112</t>
  </si>
  <si>
    <t>Podklad ze štěrkodrtě ŠD tl 40 mm</t>
  </si>
  <si>
    <t>173268747</t>
  </si>
  <si>
    <t xml:space="preserve">Podklad ze štěrkodrti ŠD s rozprostřením a zhutněním, po zhutnění tl. 40 mm (frakce 4-8 mm) </t>
  </si>
  <si>
    <t>23</t>
  </si>
  <si>
    <t>564811111</t>
  </si>
  <si>
    <t>Podklad ze štěrkodrtě ŠD tl 50 mm</t>
  </si>
  <si>
    <t>-2026125682</t>
  </si>
  <si>
    <t>Podklad ze štěrkodrti ŠD s rozprostřením a zhutněním, po zhutnění tl. 50 mm (frakce -16 mm)</t>
  </si>
  <si>
    <t>24</t>
  </si>
  <si>
    <t>564831111</t>
  </si>
  <si>
    <t>Podklad ze štěrkodrtě ŠD tl 100 mm</t>
  </si>
  <si>
    <t>-1514429885</t>
  </si>
  <si>
    <t xml:space="preserve">Podklad ze štěrkodrti ŠD s rozprostřením a zhutněním, po zhutnění tl. 100 mm (frakce 4-63 mm) </t>
  </si>
  <si>
    <t>34,5</t>
  </si>
  <si>
    <t>25</t>
  </si>
  <si>
    <t>1628774504</t>
  </si>
  <si>
    <t>26</t>
  </si>
  <si>
    <t>564851111</t>
  </si>
  <si>
    <t>Podklad ze štěrkodrtě ŠD tl 150 mm</t>
  </si>
  <si>
    <t>1234642669</t>
  </si>
  <si>
    <t xml:space="preserve">Podklad ze štěrkodrti ŠD s rozprostřením a zhutněním, po zhutnění tl. 150 mm (frakce 32-63 mm) </t>
  </si>
  <si>
    <t>27</t>
  </si>
  <si>
    <t>564861115</t>
  </si>
  <si>
    <t>Podklad ze štěrkodrtě ŠD tl 240 mm</t>
  </si>
  <si>
    <t>2091564142</t>
  </si>
  <si>
    <t>Podklad ze štěrkodrti ŠD s rozprostřením a zhutněním, po zhutnění tl. 240 mm (frakce 0-63 mm)</t>
  </si>
  <si>
    <t>380,1</t>
  </si>
  <si>
    <t>28</t>
  </si>
  <si>
    <t>596211110</t>
  </si>
  <si>
    <t>Kladení zámkové dlažby komunikací pro pěší tl 60 mm skupiny A pl do 50 m2</t>
  </si>
  <si>
    <t>45846977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</si>
  <si>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do 50 m2</t>
  </si>
  <si>
    <t>29</t>
  </si>
  <si>
    <t>592452180</t>
  </si>
  <si>
    <t>dlažba zámková PARKETA přírodní 19,6x9,6x6 cm</t>
  </si>
  <si>
    <t>-2004992657</t>
  </si>
  <si>
    <t>dlažba skladebná betonová základní 19,6x9,6x6 cm přírodní</t>
  </si>
  <si>
    <t>30</t>
  </si>
  <si>
    <t>R01</t>
  </si>
  <si>
    <t>Kryt venkovních hřišť z umělé trávy tl 16 mm, zelený, kladený na vyrovnaný podklad. Dodávka materiálu a pokládka</t>
  </si>
  <si>
    <t>1246641123</t>
  </si>
  <si>
    <t>319,7*1,05 'Přepočtené koeficientem množství</t>
  </si>
  <si>
    <t>Trubní vedení</t>
  </si>
  <si>
    <t>31</t>
  </si>
  <si>
    <t>877275231</t>
  </si>
  <si>
    <t>Montáž víčka z tvrdého PVC-systém KG DN 125</t>
  </si>
  <si>
    <t>-1332964478</t>
  </si>
  <si>
    <t>Montáž tvarovek na kanalizačním potrubí z trub z plastu z tvrdého PVC nebo z polypropylenu v otevřeném výkopu víček DN 125</t>
  </si>
  <si>
    <t>32</t>
  </si>
  <si>
    <t>286117200</t>
  </si>
  <si>
    <t>víčko kanalizace plastové KGK DN 125</t>
  </si>
  <si>
    <t>484322917</t>
  </si>
  <si>
    <t>víčko kanalizace plastové KG DN 125</t>
  </si>
  <si>
    <t>33</t>
  </si>
  <si>
    <t>895170201</t>
  </si>
  <si>
    <t>Drenážní šachta z PP šachtové dno  DN 400 usazovací prostor 35 l</t>
  </si>
  <si>
    <t>-986208913</t>
  </si>
  <si>
    <t>Drenážní šachta z polypropylenu PP DN 400 pro napojení potrubí D 110/160/200 šachtové dno s usazovacím prostorem 35 l</t>
  </si>
  <si>
    <t>34</t>
  </si>
  <si>
    <t>895170301</t>
  </si>
  <si>
    <t>Drenážní šachta z PP DN 400 šachtové prodloužení s drážkou světlé hloubky 400 mm</t>
  </si>
  <si>
    <t>361666524</t>
  </si>
  <si>
    <t>Drenážní šachta z polypropylenu PP DN 400 šachtové prodloužení s drážkou, světlé hloubky 400 mm</t>
  </si>
  <si>
    <t>35</t>
  </si>
  <si>
    <t>895170331</t>
  </si>
  <si>
    <t>Drenážní šachta z PP DN 400 nástavec teleskopický pro zatížení 12,5 t</t>
  </si>
  <si>
    <t>701020781</t>
  </si>
  <si>
    <t>Drenážní šachta z polypropylenu PP nástavec teleskopický (včetně poklopu) pro zatížení 12,5 t</t>
  </si>
  <si>
    <t>36</t>
  </si>
  <si>
    <t>895170401</t>
  </si>
  <si>
    <t>Drenážní  šachta z PP DN 400 poklop plastový pochůzí pro zatížení 1,5 t</t>
  </si>
  <si>
    <t>-124607739</t>
  </si>
  <si>
    <t>Drenážní šachta z polypropylenu PP poklop pochůzí (pro zatížení) plastový (1,5 t)</t>
  </si>
  <si>
    <t>37</t>
  </si>
  <si>
    <t>895170431</t>
  </si>
  <si>
    <t>Příplatek k rourám drenážní šachty z PP DN 400 za uříznutí šachtové roury</t>
  </si>
  <si>
    <t>631162831</t>
  </si>
  <si>
    <t>Drenážní šachta z polypropylenu PP Příplatek k cenám 0301 - 0305 za uříznutí šachtového prodloužení</t>
  </si>
  <si>
    <t>Ostatní konstrukce a práce, bourání</t>
  </si>
  <si>
    <t>38</t>
  </si>
  <si>
    <t>916231213</t>
  </si>
  <si>
    <t>Osazení chodníkového obrubníku betonového stojatého s boční opěrou do lože z betonu prostého</t>
  </si>
  <si>
    <t>-220867122</t>
  </si>
  <si>
    <t>Osazení chodníkového obrubníku betonového se zřízením lože, s vyplněním a zatřením spár cementovou maltou stojatého s boční opěrou z betonu prostého tř. C 12/15, do lože z betonu prostého téže značky</t>
  </si>
  <si>
    <t>80,5+4,5</t>
  </si>
  <si>
    <t>39</t>
  </si>
  <si>
    <t>592174110</t>
  </si>
  <si>
    <t>obrubník betonový chodníkový ABO 15-10 100x8x20 cm</t>
  </si>
  <si>
    <t>-687523438</t>
  </si>
  <si>
    <t>obrubník betonový chodníkový vibrolisovaný 100x8x20 cm</t>
  </si>
  <si>
    <t>40</t>
  </si>
  <si>
    <t>919726122</t>
  </si>
  <si>
    <t>Geotextilie pro ochranu, separaci a filtraci netkaná měrná hmotnost do 300 g/m2</t>
  </si>
  <si>
    <t>-1805054513</t>
  </si>
  <si>
    <t>Geotextilie netkaná pro ochranu, separaci nebo filtraci měrná hmotnost přes 200 do 300 g/m2</t>
  </si>
  <si>
    <t>362,6</t>
  </si>
  <si>
    <t>998</t>
  </si>
  <si>
    <t>Přesun hmot</t>
  </si>
  <si>
    <t>41</t>
  </si>
  <si>
    <t>998222012</t>
  </si>
  <si>
    <t>Přesun hmot pro tělovýchovné plochy</t>
  </si>
  <si>
    <t>t</t>
  </si>
  <si>
    <t>-1430882234</t>
  </si>
  <si>
    <t>Přesun hmot pro tělovýchovné plochy dopravní vzdálenost do 200 m</t>
  </si>
  <si>
    <t>02 - Oplocení a vybavení</t>
  </si>
  <si>
    <t xml:space="preserve">    3 - Svislé a kompletní konstrukce</t>
  </si>
  <si>
    <t>119001312</t>
  </si>
  <si>
    <t>Ruční vrty pro plotové sloupky a sazenice D do 200 mm</t>
  </si>
  <si>
    <t>360435112</t>
  </si>
  <si>
    <t>Ruční vrty pro plotové sloupky a sazenice průměru přes 100 do 200 mm</t>
  </si>
  <si>
    <t>131201101</t>
  </si>
  <si>
    <t>Hloubení jam nezapažených v hornině tř. 3 objemu do 100 m3</t>
  </si>
  <si>
    <t>-580474775</t>
  </si>
  <si>
    <t>Hloubení nezapažených jam a zářezů s urovnáním dna do předepsaného profilu a spádu v hornině tř. 3 do 100 m3</t>
  </si>
  <si>
    <t>1,2*1,2*0,6</t>
  </si>
  <si>
    <t>261213952</t>
  </si>
  <si>
    <t>-981269476</t>
  </si>
  <si>
    <t>-1176471044</t>
  </si>
  <si>
    <t>275321611</t>
  </si>
  <si>
    <t>Základové patky ze ŽB bez zvýšených nároků na prostředí tř. C 30/37</t>
  </si>
  <si>
    <t>977533368</t>
  </si>
  <si>
    <t>Základy z betonu železového (bez výztuže) patky z betonu bez zvýšených nároků na prostředí tř. C 30/37</t>
  </si>
  <si>
    <t>1,2*1,2*1,2</t>
  </si>
  <si>
    <t>275351215</t>
  </si>
  <si>
    <t>Zřízení bednění stěn základových patek</t>
  </si>
  <si>
    <t>1513832036</t>
  </si>
  <si>
    <t>Bednění základových stěn patek svislé nebo šikmé (odkloněné), půdorysně přímé nebo zalomené ve volných nebo zapažených jámách, rýhách, šachtách, včetně případných vzpěr zřízení</t>
  </si>
  <si>
    <t>(1,2*4)*1,2</t>
  </si>
  <si>
    <t>275351216</t>
  </si>
  <si>
    <t>Odstranění bednění stěn základových patek</t>
  </si>
  <si>
    <t>-1389533343</t>
  </si>
  <si>
    <t>Bednění základových stěn patek svislé nebo šikmé (odkloněné), půdorysně přímé nebo zalomené ve volných nebo zapažených jámách, rýhách, šachtách, včetně případných vzpěr odstranění</t>
  </si>
  <si>
    <t>275361821</t>
  </si>
  <si>
    <t>Výztuž základových patek betonářskou ocelí 10 505 (R)</t>
  </si>
  <si>
    <t>-495418233</t>
  </si>
  <si>
    <t>Výztuž základů patek z betonářské oceli 10 505 (R)</t>
  </si>
  <si>
    <t>(((1,2*4)*2+(0,6*4)*2+1*4+(0,5*4)*2)*1,25)/1000</t>
  </si>
  <si>
    <t>Svislé a kompletní konstrukce</t>
  </si>
  <si>
    <t>348401140</t>
  </si>
  <si>
    <t>Osazení oplocení ze strojového pletiva s napínacími dráty výšky do 4,0 m do 15° sklonu svahu</t>
  </si>
  <si>
    <t>-1052389342</t>
  </si>
  <si>
    <t>Osazení oplocení ze strojového pletiva s napínacími dráty do 15 st. sklonu svahu, výšky přes 2,0 do 4,0 m</t>
  </si>
  <si>
    <t>27,5*2</t>
  </si>
  <si>
    <t>R021</t>
  </si>
  <si>
    <t>pletivo drátěné se čtvercovými oky zapletené poplastovaní, zelené  50 x 2 x 3000 mm</t>
  </si>
  <si>
    <t>1086315005</t>
  </si>
  <si>
    <t>156191000</t>
  </si>
  <si>
    <t>drát poplastovaný kruhový napínací 2,5/3,5 mm bal. 78 m</t>
  </si>
  <si>
    <t>408516050</t>
  </si>
  <si>
    <t>((27,5*2)*3)*1,1</t>
  </si>
  <si>
    <t>R011</t>
  </si>
  <si>
    <t>Osazování sloupků a vzpěr plotových ocelových v 2,60 m se zabetonováním</t>
  </si>
  <si>
    <t>-1816222865</t>
  </si>
  <si>
    <t>Osazování sloupků a vzpěr plotových ocelových trubkových nebo profilovaných výšky do 2,60 m se zabetonováním (tř. C 25/30) do 0,08 m3 do připravených jamek</t>
  </si>
  <si>
    <t>22+16</t>
  </si>
  <si>
    <t>R012</t>
  </si>
  <si>
    <t>sloupek plotový poplastovaný, zelený, 4000/60x2,0 mm</t>
  </si>
  <si>
    <t>1467454942</t>
  </si>
  <si>
    <t>R013</t>
  </si>
  <si>
    <t>vzpěra plotová, poplastovaný, zelená, 48x2,0 mm včetně krytky s uchem, 4000 mm</t>
  </si>
  <si>
    <t>-1615201513</t>
  </si>
  <si>
    <t>916331112</t>
  </si>
  <si>
    <t>Osazení zahradního obrubníku betonového do lože z betonu s boční opěrou</t>
  </si>
  <si>
    <t>-902467457</t>
  </si>
  <si>
    <t>Osazení zahradního obrubníku betonového s ložem tl. od 50 do 100 mm z betonu prostého tř. C 12/15 s boční opěrou z betonu prostého tř. C 12/15</t>
  </si>
  <si>
    <t>55</t>
  </si>
  <si>
    <t>592172120</t>
  </si>
  <si>
    <t>obrubník betonový zahradní ABO 020-19 šedý 100 x 5 x 20 cm</t>
  </si>
  <si>
    <t>1942118073</t>
  </si>
  <si>
    <t>obrubník betonový zahradní  šedý 100 x 5 x 20 cm</t>
  </si>
  <si>
    <t>R031</t>
  </si>
  <si>
    <t xml:space="preserve">Osazování  pouzdra na volejbalový sloupek vč. betonové patky </t>
  </si>
  <si>
    <t>-34526165</t>
  </si>
  <si>
    <t xml:space="preserve">Osazování pouzdra na volejbalový sloupek vč. betonové patky </t>
  </si>
  <si>
    <t>R032</t>
  </si>
  <si>
    <t>Pouzdro na volejbalový sloupek 102 mm</t>
  </si>
  <si>
    <t>-2074929207</t>
  </si>
  <si>
    <t>R033</t>
  </si>
  <si>
    <t>Víčko s okružím (2části) na volej. pouzdro na sloupek 102 mm ZN</t>
  </si>
  <si>
    <t>-1336313468</t>
  </si>
  <si>
    <t>R034</t>
  </si>
  <si>
    <t>Volejbalové sloupky do pouzder pár 102 mm ocelové (ZINEK)</t>
  </si>
  <si>
    <t>1410400476</t>
  </si>
  <si>
    <t>R035</t>
  </si>
  <si>
    <t>Síť na volejbal bílá s lankem zesílená 3 mm</t>
  </si>
  <si>
    <t>-1818255331</t>
  </si>
  <si>
    <t>R041</t>
  </si>
  <si>
    <t>Osazování  soupravy pro stretball, kotvení do základové betonové patky (chemická kotva)</t>
  </si>
  <si>
    <t>715211674</t>
  </si>
  <si>
    <t>Osazování soupravy pro stretball, kotvení do základové betonové patky (chemická kotva)</t>
  </si>
  <si>
    <t>R042</t>
  </si>
  <si>
    <t xml:space="preserve">Streetball, basketball souprava 230 - 305 cm výška, sloupek pro kotvení do na betonový základ, deska, koš. </t>
  </si>
  <si>
    <t>-1929926168</t>
  </si>
  <si>
    <t>R051</t>
  </si>
  <si>
    <t>Osazení hliníkové branky na 3x1,2m do připraveného podkladu z betonu</t>
  </si>
  <si>
    <t>-1384573885</t>
  </si>
  <si>
    <t>R052</t>
  </si>
  <si>
    <t>Hliníková branka na 3x1,2m kulatý profil, vč. kotvení, spojovacího materiálu a sítě</t>
  </si>
  <si>
    <t>-775192806</t>
  </si>
  <si>
    <t>R061</t>
  </si>
  <si>
    <t xml:space="preserve">Doplňující konstrukce krytů venkovních ploch pro tělovýchovu - pouzdro pro osazení branky, vč. dodání a zabetonování pouzdra </t>
  </si>
  <si>
    <t>-2056066519</t>
  </si>
  <si>
    <t xml:space="preserve">Doplňující konstrukce krytů venkovních ploch pro tělovýchovu - poudro pro osazení branky, vč. dodání a zabetonování pouzdra </t>
  </si>
  <si>
    <t>2101320448</t>
  </si>
  <si>
    <t>03 -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</si>
  <si>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</si>
  <si>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</si>
  <si>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</si>
  <si>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</si>
  <si>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</si>
  <si>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</si>
  <si>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</si>
  <si>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</si>
  <si>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</si>
  <si>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</si>
  <si>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788967890</t>
  </si>
  <si>
    <t>012303000</t>
  </si>
  <si>
    <t>Geodetické práce po výstavbě</t>
  </si>
  <si>
    <t>kpl</t>
  </si>
  <si>
    <t>-676810552</t>
  </si>
  <si>
    <t>013254000</t>
  </si>
  <si>
    <t>Dokumentace skutečného provedení stavby</t>
  </si>
  <si>
    <t>-511496748</t>
  </si>
  <si>
    <t>VRN3</t>
  </si>
  <si>
    <t>Zařízení staveniště</t>
  </si>
  <si>
    <t>034203000</t>
  </si>
  <si>
    <t>Oplocení staveniště</t>
  </si>
  <si>
    <t>1618294264</t>
  </si>
  <si>
    <t>Zařízení staveniště zabezpečení staveniště oplocení staveniště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</si>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</sst>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S2" s="21" t="s">
        <v>8</v>
      </c>
      <c r="BT2" s="21" t="s">
        <v>9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42" t="s">
        <v>16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6"/>
      <c r="AQ5" s="28"/>
      <c r="BE5" s="340" t="s">
        <v>17</v>
      </c>
      <c r="BS5" s="21" t="s">
        <v>8</v>
      </c>
    </row>
    <row r="6" spans="1:74" ht="36.9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44" t="s">
        <v>19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6"/>
      <c r="AQ6" s="28"/>
      <c r="BE6" s="341"/>
      <c r="BS6" s="21" t="s">
        <v>8</v>
      </c>
    </row>
    <row r="7" spans="1:74" ht="14.4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41"/>
      <c r="BS7" s="21" t="s">
        <v>8</v>
      </c>
    </row>
    <row r="8" spans="1:74" ht="14.4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41"/>
      <c r="BS8" s="21" t="s">
        <v>8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41"/>
      <c r="BS9" s="21" t="s">
        <v>8</v>
      </c>
    </row>
    <row r="10" spans="1:74" ht="14.4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41"/>
      <c r="BS10" s="21" t="s">
        <v>8</v>
      </c>
    </row>
    <row r="11" spans="1:74" ht="18.45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21</v>
      </c>
      <c r="AO11" s="26"/>
      <c r="AP11" s="26"/>
      <c r="AQ11" s="28"/>
      <c r="BE11" s="341"/>
      <c r="BS11" s="21" t="s">
        <v>8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41"/>
      <c r="BS12" s="21" t="s">
        <v>8</v>
      </c>
    </row>
    <row r="13" spans="1:74" ht="14.4" customHeight="1">
      <c r="B13" s="25"/>
      <c r="C13" s="26"/>
      <c r="D13" s="34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33</v>
      </c>
      <c r="AO13" s="26"/>
      <c r="AP13" s="26"/>
      <c r="AQ13" s="28"/>
      <c r="BE13" s="341"/>
      <c r="BS13" s="21" t="s">
        <v>8</v>
      </c>
    </row>
    <row r="14" spans="1:74" ht="13.2">
      <c r="B14" s="25"/>
      <c r="C14" s="26"/>
      <c r="D14" s="26"/>
      <c r="E14" s="345" t="s">
        <v>33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" t="s">
        <v>31</v>
      </c>
      <c r="AL14" s="26"/>
      <c r="AM14" s="26"/>
      <c r="AN14" s="36" t="s">
        <v>33</v>
      </c>
      <c r="AO14" s="26"/>
      <c r="AP14" s="26"/>
      <c r="AQ14" s="28"/>
      <c r="BE14" s="341"/>
      <c r="BS14" s="21" t="s">
        <v>8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41"/>
      <c r="BS15" s="21" t="s">
        <v>6</v>
      </c>
    </row>
    <row r="16" spans="1:74" ht="14.4" customHeight="1">
      <c r="B16" s="25"/>
      <c r="C16" s="26"/>
      <c r="D16" s="34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35</v>
      </c>
      <c r="AO16" s="26"/>
      <c r="AP16" s="26"/>
      <c r="AQ16" s="28"/>
      <c r="BE16" s="341"/>
      <c r="BS16" s="21" t="s">
        <v>6</v>
      </c>
    </row>
    <row r="17" spans="2:71" ht="18.45" customHeight="1">
      <c r="B17" s="25"/>
      <c r="C17" s="26"/>
      <c r="D17" s="26"/>
      <c r="E17" s="32" t="s">
        <v>36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21</v>
      </c>
      <c r="AO17" s="26"/>
      <c r="AP17" s="26"/>
      <c r="AQ17" s="28"/>
      <c r="BE17" s="341"/>
      <c r="BS17" s="21" t="s">
        <v>37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41"/>
      <c r="BS18" s="21" t="s">
        <v>8</v>
      </c>
    </row>
    <row r="19" spans="2:71" ht="14.4" customHeight="1">
      <c r="B19" s="25"/>
      <c r="C19" s="26"/>
      <c r="D19" s="34" t="s">
        <v>38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41"/>
      <c r="BS19" s="21" t="s">
        <v>8</v>
      </c>
    </row>
    <row r="20" spans="2:71" ht="48.75" customHeight="1">
      <c r="B20" s="25"/>
      <c r="C20" s="26"/>
      <c r="D20" s="26"/>
      <c r="E20" s="347" t="s">
        <v>39</v>
      </c>
      <c r="F20" s="347"/>
      <c r="G20" s="347"/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  <c r="V20" s="347"/>
      <c r="W20" s="347"/>
      <c r="X20" s="347"/>
      <c r="Y20" s="347"/>
      <c r="Z20" s="347"/>
      <c r="AA20" s="347"/>
      <c r="AB20" s="347"/>
      <c r="AC20" s="347"/>
      <c r="AD20" s="347"/>
      <c r="AE20" s="347"/>
      <c r="AF20" s="347"/>
      <c r="AG20" s="347"/>
      <c r="AH20" s="347"/>
      <c r="AI20" s="347"/>
      <c r="AJ20" s="347"/>
      <c r="AK20" s="347"/>
      <c r="AL20" s="347"/>
      <c r="AM20" s="347"/>
      <c r="AN20" s="347"/>
      <c r="AO20" s="26"/>
      <c r="AP20" s="26"/>
      <c r="AQ20" s="28"/>
      <c r="BE20" s="341"/>
      <c r="BS20" s="21" t="s">
        <v>6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41"/>
    </row>
    <row r="22" spans="2:71" ht="6.9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41"/>
    </row>
    <row r="23" spans="2:71" s="1" customFormat="1" ht="25.95" customHeight="1">
      <c r="B23" s="38"/>
      <c r="C23" s="39"/>
      <c r="D23" s="40" t="s">
        <v>40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48">
        <f>ROUND(AG51,2)</f>
        <v>0</v>
      </c>
      <c r="AL23" s="349"/>
      <c r="AM23" s="349"/>
      <c r="AN23" s="349"/>
      <c r="AO23" s="349"/>
      <c r="AP23" s="39"/>
      <c r="AQ23" s="42"/>
      <c r="BE23" s="341"/>
    </row>
    <row r="24" spans="2:71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41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50" t="s">
        <v>41</v>
      </c>
      <c r="M25" s="350"/>
      <c r="N25" s="350"/>
      <c r="O25" s="350"/>
      <c r="P25" s="39"/>
      <c r="Q25" s="39"/>
      <c r="R25" s="39"/>
      <c r="S25" s="39"/>
      <c r="T25" s="39"/>
      <c r="U25" s="39"/>
      <c r="V25" s="39"/>
      <c r="W25" s="350" t="s">
        <v>42</v>
      </c>
      <c r="X25" s="350"/>
      <c r="Y25" s="350"/>
      <c r="Z25" s="350"/>
      <c r="AA25" s="350"/>
      <c r="AB25" s="350"/>
      <c r="AC25" s="350"/>
      <c r="AD25" s="350"/>
      <c r="AE25" s="350"/>
      <c r="AF25" s="39"/>
      <c r="AG25" s="39"/>
      <c r="AH25" s="39"/>
      <c r="AI25" s="39"/>
      <c r="AJ25" s="39"/>
      <c r="AK25" s="350" t="s">
        <v>43</v>
      </c>
      <c r="AL25" s="350"/>
      <c r="AM25" s="350"/>
      <c r="AN25" s="350"/>
      <c r="AO25" s="350"/>
      <c r="AP25" s="39"/>
      <c r="AQ25" s="42"/>
      <c r="BE25" s="341"/>
    </row>
    <row r="26" spans="2:71" s="2" customFormat="1" ht="14.4" customHeight="1">
      <c r="B26" s="44"/>
      <c r="C26" s="45"/>
      <c r="D26" s="46" t="s">
        <v>44</v>
      </c>
      <c r="E26" s="45"/>
      <c r="F26" s="46" t="s">
        <v>45</v>
      </c>
      <c r="G26" s="45"/>
      <c r="H26" s="45"/>
      <c r="I26" s="45"/>
      <c r="J26" s="45"/>
      <c r="K26" s="45"/>
      <c r="L26" s="333">
        <v>0.21</v>
      </c>
      <c r="M26" s="334"/>
      <c r="N26" s="334"/>
      <c r="O26" s="334"/>
      <c r="P26" s="45"/>
      <c r="Q26" s="45"/>
      <c r="R26" s="45"/>
      <c r="S26" s="45"/>
      <c r="T26" s="45"/>
      <c r="U26" s="45"/>
      <c r="V26" s="45"/>
      <c r="W26" s="335">
        <f>ROUND(AZ51,2)</f>
        <v>0</v>
      </c>
      <c r="X26" s="334"/>
      <c r="Y26" s="334"/>
      <c r="Z26" s="334"/>
      <c r="AA26" s="334"/>
      <c r="AB26" s="334"/>
      <c r="AC26" s="334"/>
      <c r="AD26" s="334"/>
      <c r="AE26" s="334"/>
      <c r="AF26" s="45"/>
      <c r="AG26" s="45"/>
      <c r="AH26" s="45"/>
      <c r="AI26" s="45"/>
      <c r="AJ26" s="45"/>
      <c r="AK26" s="335">
        <f>ROUND(AV51,2)</f>
        <v>0</v>
      </c>
      <c r="AL26" s="334"/>
      <c r="AM26" s="334"/>
      <c r="AN26" s="334"/>
      <c r="AO26" s="334"/>
      <c r="AP26" s="45"/>
      <c r="AQ26" s="47"/>
      <c r="BE26" s="341"/>
    </row>
    <row r="27" spans="2:71" s="2" customFormat="1" ht="14.4" customHeight="1">
      <c r="B27" s="44"/>
      <c r="C27" s="45"/>
      <c r="D27" s="45"/>
      <c r="E27" s="45"/>
      <c r="F27" s="46" t="s">
        <v>46</v>
      </c>
      <c r="G27" s="45"/>
      <c r="H27" s="45"/>
      <c r="I27" s="45"/>
      <c r="J27" s="45"/>
      <c r="K27" s="45"/>
      <c r="L27" s="333">
        <v>0.15</v>
      </c>
      <c r="M27" s="334"/>
      <c r="N27" s="334"/>
      <c r="O27" s="334"/>
      <c r="P27" s="45"/>
      <c r="Q27" s="45"/>
      <c r="R27" s="45"/>
      <c r="S27" s="45"/>
      <c r="T27" s="45"/>
      <c r="U27" s="45"/>
      <c r="V27" s="45"/>
      <c r="W27" s="335">
        <f>ROUND(BA51,2)</f>
        <v>0</v>
      </c>
      <c r="X27" s="334"/>
      <c r="Y27" s="334"/>
      <c r="Z27" s="334"/>
      <c r="AA27" s="334"/>
      <c r="AB27" s="334"/>
      <c r="AC27" s="334"/>
      <c r="AD27" s="334"/>
      <c r="AE27" s="334"/>
      <c r="AF27" s="45"/>
      <c r="AG27" s="45"/>
      <c r="AH27" s="45"/>
      <c r="AI27" s="45"/>
      <c r="AJ27" s="45"/>
      <c r="AK27" s="335">
        <f>ROUND(AW51,2)</f>
        <v>0</v>
      </c>
      <c r="AL27" s="334"/>
      <c r="AM27" s="334"/>
      <c r="AN27" s="334"/>
      <c r="AO27" s="334"/>
      <c r="AP27" s="45"/>
      <c r="AQ27" s="47"/>
      <c r="BE27" s="341"/>
    </row>
    <row r="28" spans="2:71" s="2" customFormat="1" ht="14.4" hidden="1" customHeight="1">
      <c r="B28" s="44"/>
      <c r="C28" s="45"/>
      <c r="D28" s="45"/>
      <c r="E28" s="45"/>
      <c r="F28" s="46" t="s">
        <v>47</v>
      </c>
      <c r="G28" s="45"/>
      <c r="H28" s="45"/>
      <c r="I28" s="45"/>
      <c r="J28" s="45"/>
      <c r="K28" s="45"/>
      <c r="L28" s="333">
        <v>0.21</v>
      </c>
      <c r="M28" s="334"/>
      <c r="N28" s="334"/>
      <c r="O28" s="334"/>
      <c r="P28" s="45"/>
      <c r="Q28" s="45"/>
      <c r="R28" s="45"/>
      <c r="S28" s="45"/>
      <c r="T28" s="45"/>
      <c r="U28" s="45"/>
      <c r="V28" s="45"/>
      <c r="W28" s="335">
        <f>ROUND(BB51,2)</f>
        <v>0</v>
      </c>
      <c r="X28" s="334"/>
      <c r="Y28" s="334"/>
      <c r="Z28" s="334"/>
      <c r="AA28" s="334"/>
      <c r="AB28" s="334"/>
      <c r="AC28" s="334"/>
      <c r="AD28" s="334"/>
      <c r="AE28" s="334"/>
      <c r="AF28" s="45"/>
      <c r="AG28" s="45"/>
      <c r="AH28" s="45"/>
      <c r="AI28" s="45"/>
      <c r="AJ28" s="45"/>
      <c r="AK28" s="335">
        <v>0</v>
      </c>
      <c r="AL28" s="334"/>
      <c r="AM28" s="334"/>
      <c r="AN28" s="334"/>
      <c r="AO28" s="334"/>
      <c r="AP28" s="45"/>
      <c r="AQ28" s="47"/>
      <c r="BE28" s="341"/>
    </row>
    <row r="29" spans="2:71" s="2" customFormat="1" ht="14.4" hidden="1" customHeight="1">
      <c r="B29" s="44"/>
      <c r="C29" s="45"/>
      <c r="D29" s="45"/>
      <c r="E29" s="45"/>
      <c r="F29" s="46" t="s">
        <v>48</v>
      </c>
      <c r="G29" s="45"/>
      <c r="H29" s="45"/>
      <c r="I29" s="45"/>
      <c r="J29" s="45"/>
      <c r="K29" s="45"/>
      <c r="L29" s="333">
        <v>0.15</v>
      </c>
      <c r="M29" s="334"/>
      <c r="N29" s="334"/>
      <c r="O29" s="334"/>
      <c r="P29" s="45"/>
      <c r="Q29" s="45"/>
      <c r="R29" s="45"/>
      <c r="S29" s="45"/>
      <c r="T29" s="45"/>
      <c r="U29" s="45"/>
      <c r="V29" s="45"/>
      <c r="W29" s="335">
        <f>ROUND(BC51,2)</f>
        <v>0</v>
      </c>
      <c r="X29" s="334"/>
      <c r="Y29" s="334"/>
      <c r="Z29" s="334"/>
      <c r="AA29" s="334"/>
      <c r="AB29" s="334"/>
      <c r="AC29" s="334"/>
      <c r="AD29" s="334"/>
      <c r="AE29" s="334"/>
      <c r="AF29" s="45"/>
      <c r="AG29" s="45"/>
      <c r="AH29" s="45"/>
      <c r="AI29" s="45"/>
      <c r="AJ29" s="45"/>
      <c r="AK29" s="335">
        <v>0</v>
      </c>
      <c r="AL29" s="334"/>
      <c r="AM29" s="334"/>
      <c r="AN29" s="334"/>
      <c r="AO29" s="334"/>
      <c r="AP29" s="45"/>
      <c r="AQ29" s="47"/>
      <c r="BE29" s="341"/>
    </row>
    <row r="30" spans="2:71" s="2" customFormat="1" ht="14.4" hidden="1" customHeight="1">
      <c r="B30" s="44"/>
      <c r="C30" s="45"/>
      <c r="D30" s="45"/>
      <c r="E30" s="45"/>
      <c r="F30" s="46" t="s">
        <v>49</v>
      </c>
      <c r="G30" s="45"/>
      <c r="H30" s="45"/>
      <c r="I30" s="45"/>
      <c r="J30" s="45"/>
      <c r="K30" s="45"/>
      <c r="L30" s="333">
        <v>0</v>
      </c>
      <c r="M30" s="334"/>
      <c r="N30" s="334"/>
      <c r="O30" s="334"/>
      <c r="P30" s="45"/>
      <c r="Q30" s="45"/>
      <c r="R30" s="45"/>
      <c r="S30" s="45"/>
      <c r="T30" s="45"/>
      <c r="U30" s="45"/>
      <c r="V30" s="45"/>
      <c r="W30" s="335">
        <f>ROUND(BD51,2)</f>
        <v>0</v>
      </c>
      <c r="X30" s="334"/>
      <c r="Y30" s="334"/>
      <c r="Z30" s="334"/>
      <c r="AA30" s="334"/>
      <c r="AB30" s="334"/>
      <c r="AC30" s="334"/>
      <c r="AD30" s="334"/>
      <c r="AE30" s="334"/>
      <c r="AF30" s="45"/>
      <c r="AG30" s="45"/>
      <c r="AH30" s="45"/>
      <c r="AI30" s="45"/>
      <c r="AJ30" s="45"/>
      <c r="AK30" s="335">
        <v>0</v>
      </c>
      <c r="AL30" s="334"/>
      <c r="AM30" s="334"/>
      <c r="AN30" s="334"/>
      <c r="AO30" s="334"/>
      <c r="AP30" s="45"/>
      <c r="AQ30" s="47"/>
      <c r="BE30" s="341"/>
    </row>
    <row r="31" spans="2:71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41"/>
    </row>
    <row r="32" spans="2:71" s="1" customFormat="1" ht="25.95" customHeight="1">
      <c r="B32" s="38"/>
      <c r="C32" s="48"/>
      <c r="D32" s="49" t="s">
        <v>50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51</v>
      </c>
      <c r="U32" s="50"/>
      <c r="V32" s="50"/>
      <c r="W32" s="50"/>
      <c r="X32" s="336" t="s">
        <v>52</v>
      </c>
      <c r="Y32" s="337"/>
      <c r="Z32" s="337"/>
      <c r="AA32" s="337"/>
      <c r="AB32" s="337"/>
      <c r="AC32" s="50"/>
      <c r="AD32" s="50"/>
      <c r="AE32" s="50"/>
      <c r="AF32" s="50"/>
      <c r="AG32" s="50"/>
      <c r="AH32" s="50"/>
      <c r="AI32" s="50"/>
      <c r="AJ32" s="50"/>
      <c r="AK32" s="338">
        <f>SUM(AK23:AK30)</f>
        <v>0</v>
      </c>
      <c r="AL32" s="337"/>
      <c r="AM32" s="337"/>
      <c r="AN32" s="337"/>
      <c r="AO32" s="339"/>
      <c r="AP32" s="48"/>
      <c r="AQ32" s="52"/>
      <c r="BE32" s="341"/>
    </row>
    <row r="33" spans="2:56" s="1" customFormat="1" ht="6.9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" customHeight="1">
      <c r="B39" s="38"/>
      <c r="C39" s="59" t="s">
        <v>53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20220621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19" t="str">
        <f>K6</f>
        <v>Multifunkční hřiště na parc. č. 179 a 177, k. ú. Pohoř</v>
      </c>
      <c r="M42" s="320"/>
      <c r="N42" s="320"/>
      <c r="O42" s="320"/>
      <c r="P42" s="320"/>
      <c r="Q42" s="320"/>
      <c r="R42" s="320"/>
      <c r="S42" s="320"/>
      <c r="T42" s="320"/>
      <c r="U42" s="320"/>
      <c r="V42" s="320"/>
      <c r="W42" s="320"/>
      <c r="X42" s="320"/>
      <c r="Y42" s="320"/>
      <c r="Z42" s="320"/>
      <c r="AA42" s="320"/>
      <c r="AB42" s="320"/>
      <c r="AC42" s="320"/>
      <c r="AD42" s="320"/>
      <c r="AE42" s="320"/>
      <c r="AF42" s="320"/>
      <c r="AG42" s="320"/>
      <c r="AH42" s="320"/>
      <c r="AI42" s="320"/>
      <c r="AJ42" s="320"/>
      <c r="AK42" s="320"/>
      <c r="AL42" s="320"/>
      <c r="AM42" s="320"/>
      <c r="AN42" s="320"/>
      <c r="AO42" s="320"/>
      <c r="AP42" s="67"/>
      <c r="AQ42" s="67"/>
      <c r="AR42" s="68"/>
    </row>
    <row r="43" spans="2:56" s="1" customFormat="1" ht="6.9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3.2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Pohoř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21" t="str">
        <f>IF(AN8= "","",AN8)</f>
        <v>21. 6. 2022</v>
      </c>
      <c r="AN44" s="321"/>
      <c r="AO44" s="60"/>
      <c r="AP44" s="60"/>
      <c r="AQ44" s="60"/>
      <c r="AR44" s="58"/>
    </row>
    <row r="45" spans="2:56" s="1" customFormat="1" ht="6.9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3.2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Odry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34</v>
      </c>
      <c r="AJ46" s="60"/>
      <c r="AK46" s="60"/>
      <c r="AL46" s="60"/>
      <c r="AM46" s="322" t="str">
        <f>IF(E17="","",E17)</f>
        <v>Hydroelko, s.r.o.</v>
      </c>
      <c r="AN46" s="322"/>
      <c r="AO46" s="322"/>
      <c r="AP46" s="322"/>
      <c r="AQ46" s="60"/>
      <c r="AR46" s="58"/>
      <c r="AS46" s="323" t="s">
        <v>54</v>
      </c>
      <c r="AT46" s="324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3.2">
      <c r="B47" s="38"/>
      <c r="C47" s="62" t="s">
        <v>32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25"/>
      <c r="AT47" s="326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5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27"/>
      <c r="AT48" s="328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29" t="s">
        <v>55</v>
      </c>
      <c r="D49" s="330"/>
      <c r="E49" s="330"/>
      <c r="F49" s="330"/>
      <c r="G49" s="330"/>
      <c r="H49" s="76"/>
      <c r="I49" s="331" t="s">
        <v>56</v>
      </c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  <c r="AA49" s="330"/>
      <c r="AB49" s="330"/>
      <c r="AC49" s="330"/>
      <c r="AD49" s="330"/>
      <c r="AE49" s="330"/>
      <c r="AF49" s="330"/>
      <c r="AG49" s="332" t="s">
        <v>57</v>
      </c>
      <c r="AH49" s="330"/>
      <c r="AI49" s="330"/>
      <c r="AJ49" s="330"/>
      <c r="AK49" s="330"/>
      <c r="AL49" s="330"/>
      <c r="AM49" s="330"/>
      <c r="AN49" s="331" t="s">
        <v>58</v>
      </c>
      <c r="AO49" s="330"/>
      <c r="AP49" s="330"/>
      <c r="AQ49" s="77" t="s">
        <v>59</v>
      </c>
      <c r="AR49" s="58"/>
      <c r="AS49" s="78" t="s">
        <v>60</v>
      </c>
      <c r="AT49" s="79" t="s">
        <v>61</v>
      </c>
      <c r="AU49" s="79" t="s">
        <v>62</v>
      </c>
      <c r="AV49" s="79" t="s">
        <v>63</v>
      </c>
      <c r="AW49" s="79" t="s">
        <v>64</v>
      </c>
      <c r="AX49" s="79" t="s">
        <v>65</v>
      </c>
      <c r="AY49" s="79" t="s">
        <v>66</v>
      </c>
      <c r="AZ49" s="79" t="s">
        <v>67</v>
      </c>
      <c r="BA49" s="79" t="s">
        <v>68</v>
      </c>
      <c r="BB49" s="79" t="s">
        <v>69</v>
      </c>
      <c r="BC49" s="79" t="s">
        <v>70</v>
      </c>
      <c r="BD49" s="80" t="s">
        <v>71</v>
      </c>
    </row>
    <row r="50" spans="1:91" s="1" customFormat="1" ht="10.95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" customHeight="1">
      <c r="B51" s="65"/>
      <c r="C51" s="84" t="s">
        <v>72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17">
        <f>ROUND(SUM(AG52:AG54),2)</f>
        <v>0</v>
      </c>
      <c r="AH51" s="317"/>
      <c r="AI51" s="317"/>
      <c r="AJ51" s="317"/>
      <c r="AK51" s="317"/>
      <c r="AL51" s="317"/>
      <c r="AM51" s="317"/>
      <c r="AN51" s="318">
        <f>SUM(AG51,AT51)</f>
        <v>0</v>
      </c>
      <c r="AO51" s="318"/>
      <c r="AP51" s="318"/>
      <c r="AQ51" s="86" t="s">
        <v>21</v>
      </c>
      <c r="AR51" s="68"/>
      <c r="AS51" s="87">
        <f>ROUND(SUM(AS52:AS54),2)</f>
        <v>0</v>
      </c>
      <c r="AT51" s="88">
        <f>ROUND(SUM(AV51:AW51),2)</f>
        <v>0</v>
      </c>
      <c r="AU51" s="89">
        <f>ROUND(SUM(AU52:AU54),5)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ROUND(SUM(AZ52:AZ54),2)</f>
        <v>0</v>
      </c>
      <c r="BA51" s="88">
        <f>ROUND(SUM(BA52:BA54),2)</f>
        <v>0</v>
      </c>
      <c r="BB51" s="88">
        <f>ROUND(SUM(BB52:BB54),2)</f>
        <v>0</v>
      </c>
      <c r="BC51" s="88">
        <f>ROUND(SUM(BC52:BC54),2)</f>
        <v>0</v>
      </c>
      <c r="BD51" s="90">
        <f>ROUND(SUM(BD52:BD54),2)</f>
        <v>0</v>
      </c>
      <c r="BS51" s="91" t="s">
        <v>73</v>
      </c>
      <c r="BT51" s="91" t="s">
        <v>74</v>
      </c>
      <c r="BU51" s="92" t="s">
        <v>75</v>
      </c>
      <c r="BV51" s="91" t="s">
        <v>76</v>
      </c>
      <c r="BW51" s="91" t="s">
        <v>7</v>
      </c>
      <c r="BX51" s="91" t="s">
        <v>77</v>
      </c>
      <c r="CL51" s="91" t="s">
        <v>21</v>
      </c>
    </row>
    <row r="52" spans="1:91" s="5" customFormat="1" ht="22.5" customHeight="1">
      <c r="A52" s="93" t="s">
        <v>78</v>
      </c>
      <c r="B52" s="94"/>
      <c r="C52" s="95"/>
      <c r="D52" s="316" t="s">
        <v>79</v>
      </c>
      <c r="E52" s="316"/>
      <c r="F52" s="316"/>
      <c r="G52" s="316"/>
      <c r="H52" s="316"/>
      <c r="I52" s="96"/>
      <c r="J52" s="316" t="s">
        <v>80</v>
      </c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4">
        <f>'01 - Stavební část'!J27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97" t="s">
        <v>81</v>
      </c>
      <c r="AR52" s="98"/>
      <c r="AS52" s="99">
        <v>0</v>
      </c>
      <c r="AT52" s="100">
        <f>ROUND(SUM(AV52:AW52),2)</f>
        <v>0</v>
      </c>
      <c r="AU52" s="101">
        <f>'01 - Stavební část'!P83</f>
        <v>0</v>
      </c>
      <c r="AV52" s="100">
        <f>'01 - Stavební část'!J30</f>
        <v>0</v>
      </c>
      <c r="AW52" s="100">
        <f>'01 - Stavební část'!J31</f>
        <v>0</v>
      </c>
      <c r="AX52" s="100">
        <f>'01 - Stavební část'!J32</f>
        <v>0</v>
      </c>
      <c r="AY52" s="100">
        <f>'01 - Stavební část'!J33</f>
        <v>0</v>
      </c>
      <c r="AZ52" s="100">
        <f>'01 - Stavební část'!F30</f>
        <v>0</v>
      </c>
      <c r="BA52" s="100">
        <f>'01 - Stavební část'!F31</f>
        <v>0</v>
      </c>
      <c r="BB52" s="100">
        <f>'01 - Stavební část'!F32</f>
        <v>0</v>
      </c>
      <c r="BC52" s="100">
        <f>'01 - Stavební část'!F33</f>
        <v>0</v>
      </c>
      <c r="BD52" s="102">
        <f>'01 - Stavební část'!F34</f>
        <v>0</v>
      </c>
      <c r="BT52" s="103" t="s">
        <v>82</v>
      </c>
      <c r="BV52" s="103" t="s">
        <v>76</v>
      </c>
      <c r="BW52" s="103" t="s">
        <v>83</v>
      </c>
      <c r="BX52" s="103" t="s">
        <v>7</v>
      </c>
      <c r="CL52" s="103" t="s">
        <v>21</v>
      </c>
      <c r="CM52" s="103" t="s">
        <v>84</v>
      </c>
    </row>
    <row r="53" spans="1:91" s="5" customFormat="1" ht="22.5" customHeight="1">
      <c r="A53" s="93" t="s">
        <v>78</v>
      </c>
      <c r="B53" s="94"/>
      <c r="C53" s="95"/>
      <c r="D53" s="316" t="s">
        <v>85</v>
      </c>
      <c r="E53" s="316"/>
      <c r="F53" s="316"/>
      <c r="G53" s="316"/>
      <c r="H53" s="316"/>
      <c r="I53" s="96"/>
      <c r="J53" s="316" t="s">
        <v>86</v>
      </c>
      <c r="K53" s="316"/>
      <c r="L53" s="316"/>
      <c r="M53" s="316"/>
      <c r="N53" s="316"/>
      <c r="O53" s="316"/>
      <c r="P53" s="316"/>
      <c r="Q53" s="316"/>
      <c r="R53" s="316"/>
      <c r="S53" s="316"/>
      <c r="T53" s="316"/>
      <c r="U53" s="316"/>
      <c r="V53" s="316"/>
      <c r="W53" s="316"/>
      <c r="X53" s="316"/>
      <c r="Y53" s="316"/>
      <c r="Z53" s="316"/>
      <c r="AA53" s="316"/>
      <c r="AB53" s="316"/>
      <c r="AC53" s="316"/>
      <c r="AD53" s="316"/>
      <c r="AE53" s="316"/>
      <c r="AF53" s="316"/>
      <c r="AG53" s="314">
        <f>'02 - Oplocení a vybavení'!J27</f>
        <v>0</v>
      </c>
      <c r="AH53" s="315"/>
      <c r="AI53" s="315"/>
      <c r="AJ53" s="315"/>
      <c r="AK53" s="315"/>
      <c r="AL53" s="315"/>
      <c r="AM53" s="315"/>
      <c r="AN53" s="314">
        <f>SUM(AG53,AT53)</f>
        <v>0</v>
      </c>
      <c r="AO53" s="315"/>
      <c r="AP53" s="315"/>
      <c r="AQ53" s="97" t="s">
        <v>81</v>
      </c>
      <c r="AR53" s="98"/>
      <c r="AS53" s="99">
        <v>0</v>
      </c>
      <c r="AT53" s="100">
        <f>ROUND(SUM(AV53:AW53),2)</f>
        <v>0</v>
      </c>
      <c r="AU53" s="101">
        <f>'02 - Oplocení a vybavení'!P82</f>
        <v>0</v>
      </c>
      <c r="AV53" s="100">
        <f>'02 - Oplocení a vybavení'!J30</f>
        <v>0</v>
      </c>
      <c r="AW53" s="100">
        <f>'02 - Oplocení a vybavení'!J31</f>
        <v>0</v>
      </c>
      <c r="AX53" s="100">
        <f>'02 - Oplocení a vybavení'!J32</f>
        <v>0</v>
      </c>
      <c r="AY53" s="100">
        <f>'02 - Oplocení a vybavení'!J33</f>
        <v>0</v>
      </c>
      <c r="AZ53" s="100">
        <f>'02 - Oplocení a vybavení'!F30</f>
        <v>0</v>
      </c>
      <c r="BA53" s="100">
        <f>'02 - Oplocení a vybavení'!F31</f>
        <v>0</v>
      </c>
      <c r="BB53" s="100">
        <f>'02 - Oplocení a vybavení'!F32</f>
        <v>0</v>
      </c>
      <c r="BC53" s="100">
        <f>'02 - Oplocení a vybavení'!F33</f>
        <v>0</v>
      </c>
      <c r="BD53" s="102">
        <f>'02 - Oplocení a vybavení'!F34</f>
        <v>0</v>
      </c>
      <c r="BT53" s="103" t="s">
        <v>82</v>
      </c>
      <c r="BV53" s="103" t="s">
        <v>76</v>
      </c>
      <c r="BW53" s="103" t="s">
        <v>87</v>
      </c>
      <c r="BX53" s="103" t="s">
        <v>7</v>
      </c>
      <c r="CL53" s="103" t="s">
        <v>21</v>
      </c>
      <c r="CM53" s="103" t="s">
        <v>84</v>
      </c>
    </row>
    <row r="54" spans="1:91" s="5" customFormat="1" ht="22.5" customHeight="1">
      <c r="A54" s="93" t="s">
        <v>78</v>
      </c>
      <c r="B54" s="94"/>
      <c r="C54" s="95"/>
      <c r="D54" s="316" t="s">
        <v>88</v>
      </c>
      <c r="E54" s="316"/>
      <c r="F54" s="316"/>
      <c r="G54" s="316"/>
      <c r="H54" s="316"/>
      <c r="I54" s="96"/>
      <c r="J54" s="316" t="s">
        <v>89</v>
      </c>
      <c r="K54" s="316"/>
      <c r="L54" s="316"/>
      <c r="M54" s="316"/>
      <c r="N54" s="316"/>
      <c r="O54" s="316"/>
      <c r="P54" s="316"/>
      <c r="Q54" s="316"/>
      <c r="R54" s="316"/>
      <c r="S54" s="316"/>
      <c r="T54" s="316"/>
      <c r="U54" s="316"/>
      <c r="V54" s="316"/>
      <c r="W54" s="316"/>
      <c r="X54" s="316"/>
      <c r="Y54" s="316"/>
      <c r="Z54" s="316"/>
      <c r="AA54" s="316"/>
      <c r="AB54" s="316"/>
      <c r="AC54" s="316"/>
      <c r="AD54" s="316"/>
      <c r="AE54" s="316"/>
      <c r="AF54" s="316"/>
      <c r="AG54" s="314">
        <f>'03 - VON'!J27</f>
        <v>0</v>
      </c>
      <c r="AH54" s="315"/>
      <c r="AI54" s="315"/>
      <c r="AJ54" s="315"/>
      <c r="AK54" s="315"/>
      <c r="AL54" s="315"/>
      <c r="AM54" s="315"/>
      <c r="AN54" s="314">
        <f>SUM(AG54,AT54)</f>
        <v>0</v>
      </c>
      <c r="AO54" s="315"/>
      <c r="AP54" s="315"/>
      <c r="AQ54" s="97" t="s">
        <v>81</v>
      </c>
      <c r="AR54" s="98"/>
      <c r="AS54" s="104">
        <v>0</v>
      </c>
      <c r="AT54" s="105">
        <f>ROUND(SUM(AV54:AW54),2)</f>
        <v>0</v>
      </c>
      <c r="AU54" s="106">
        <f>'03 - VON'!P79</f>
        <v>0</v>
      </c>
      <c r="AV54" s="105">
        <f>'03 - VON'!J30</f>
        <v>0</v>
      </c>
      <c r="AW54" s="105">
        <f>'03 - VON'!J31</f>
        <v>0</v>
      </c>
      <c r="AX54" s="105">
        <f>'03 - VON'!J32</f>
        <v>0</v>
      </c>
      <c r="AY54" s="105">
        <f>'03 - VON'!J33</f>
        <v>0</v>
      </c>
      <c r="AZ54" s="105">
        <f>'03 - VON'!F30</f>
        <v>0</v>
      </c>
      <c r="BA54" s="105">
        <f>'03 - VON'!F31</f>
        <v>0</v>
      </c>
      <c r="BB54" s="105">
        <f>'03 - VON'!F32</f>
        <v>0</v>
      </c>
      <c r="BC54" s="105">
        <f>'03 - VON'!F33</f>
        <v>0</v>
      </c>
      <c r="BD54" s="107">
        <f>'03 - VON'!F34</f>
        <v>0</v>
      </c>
      <c r="BT54" s="103" t="s">
        <v>82</v>
      </c>
      <c r="BV54" s="103" t="s">
        <v>76</v>
      </c>
      <c r="BW54" s="103" t="s">
        <v>90</v>
      </c>
      <c r="BX54" s="103" t="s">
        <v>7</v>
      </c>
      <c r="CL54" s="103" t="s">
        <v>21</v>
      </c>
      <c r="CM54" s="103" t="s">
        <v>84</v>
      </c>
    </row>
    <row r="55" spans="1:91" s="1" customFormat="1" ht="30" customHeight="1">
      <c r="B55" s="38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58"/>
    </row>
    <row r="56" spans="1:91" s="1" customFormat="1" ht="6.9" customHeight="1"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8"/>
    </row>
  </sheetData>
  <sheetProtection password="CC35" sheet="1" objects="1" scenarios="1" formatCells="0" formatColumns="0" formatRows="0" sort="0" autoFilter="0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01 - Stavební část'!C2" display="/"/>
    <hyperlink ref="A53" location="'02 - Oplocení a vybavení'!C2" display="/"/>
    <hyperlink ref="A54" location="'03 - VO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91</v>
      </c>
      <c r="G1" s="354" t="s">
        <v>92</v>
      </c>
      <c r="H1" s="354"/>
      <c r="I1" s="112"/>
      <c r="J1" s="111" t="s">
        <v>93</v>
      </c>
      <c r="K1" s="110" t="s">
        <v>94</v>
      </c>
      <c r="L1" s="111" t="s">
        <v>95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1" t="s">
        <v>83</v>
      </c>
      <c r="AZ2" s="113" t="s">
        <v>96</v>
      </c>
      <c r="BA2" s="113" t="s">
        <v>97</v>
      </c>
      <c r="BB2" s="113" t="s">
        <v>21</v>
      </c>
      <c r="BC2" s="113" t="s">
        <v>98</v>
      </c>
      <c r="BD2" s="113" t="s">
        <v>84</v>
      </c>
    </row>
    <row r="3" spans="1:70" ht="6.9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84</v>
      </c>
      <c r="AZ3" s="113" t="s">
        <v>99</v>
      </c>
      <c r="BA3" s="113" t="s">
        <v>97</v>
      </c>
      <c r="BB3" s="113" t="s">
        <v>21</v>
      </c>
      <c r="BC3" s="113" t="s">
        <v>100</v>
      </c>
      <c r="BD3" s="113" t="s">
        <v>84</v>
      </c>
    </row>
    <row r="4" spans="1:70" ht="36.9" customHeight="1">
      <c r="B4" s="25"/>
      <c r="C4" s="26"/>
      <c r="D4" s="27" t="s">
        <v>101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5" t="str">
        <f>'Rekapitulace stavby'!K6</f>
        <v>Multifunkční hřiště na parc. č. 179 a 177, k. ú. Pohoř</v>
      </c>
      <c r="F7" s="356"/>
      <c r="G7" s="356"/>
      <c r="H7" s="356"/>
      <c r="I7" s="115"/>
      <c r="J7" s="26"/>
      <c r="K7" s="28"/>
    </row>
    <row r="8" spans="1:70" s="1" customFormat="1" ht="13.2">
      <c r="B8" s="38"/>
      <c r="C8" s="39"/>
      <c r="D8" s="34" t="s">
        <v>102</v>
      </c>
      <c r="E8" s="39"/>
      <c r="F8" s="39"/>
      <c r="G8" s="39"/>
      <c r="H8" s="39"/>
      <c r="I8" s="116"/>
      <c r="J8" s="39"/>
      <c r="K8" s="42"/>
    </row>
    <row r="9" spans="1:70" s="1" customFormat="1" ht="36.9" customHeight="1">
      <c r="B9" s="38"/>
      <c r="C9" s="39"/>
      <c r="D9" s="39"/>
      <c r="E9" s="357" t="s">
        <v>103</v>
      </c>
      <c r="F9" s="358"/>
      <c r="G9" s="358"/>
      <c r="H9" s="358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21. 6. 2022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21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" customHeight="1">
      <c r="B17" s="38"/>
      <c r="C17" s="39"/>
      <c r="D17" s="34" t="s">
        <v>32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" customHeight="1">
      <c r="B20" s="38"/>
      <c r="C20" s="39"/>
      <c r="D20" s="34" t="s">
        <v>34</v>
      </c>
      <c r="E20" s="39"/>
      <c r="F20" s="39"/>
      <c r="G20" s="39"/>
      <c r="H20" s="39"/>
      <c r="I20" s="117" t="s">
        <v>28</v>
      </c>
      <c r="J20" s="32" t="s">
        <v>35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7" t="s">
        <v>31</v>
      </c>
      <c r="J21" s="32" t="s">
        <v>21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" customHeight="1">
      <c r="B23" s="38"/>
      <c r="C23" s="39"/>
      <c r="D23" s="34" t="s">
        <v>38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47" t="s">
        <v>21</v>
      </c>
      <c r="F24" s="347"/>
      <c r="G24" s="347"/>
      <c r="H24" s="347"/>
      <c r="I24" s="121"/>
      <c r="J24" s="120"/>
      <c r="K24" s="122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40</v>
      </c>
      <c r="E27" s="39"/>
      <c r="F27" s="39"/>
      <c r="G27" s="39"/>
      <c r="H27" s="39"/>
      <c r="I27" s="116"/>
      <c r="J27" s="126">
        <f>ROUND(J83,2)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" customHeight="1">
      <c r="B29" s="38"/>
      <c r="C29" s="39"/>
      <c r="D29" s="39"/>
      <c r="E29" s="39"/>
      <c r="F29" s="43" t="s">
        <v>42</v>
      </c>
      <c r="G29" s="39"/>
      <c r="H29" s="39"/>
      <c r="I29" s="127" t="s">
        <v>41</v>
      </c>
      <c r="J29" s="43" t="s">
        <v>43</v>
      </c>
      <c r="K29" s="42"/>
    </row>
    <row r="30" spans="2:11" s="1" customFormat="1" ht="14.4" customHeight="1">
      <c r="B30" s="38"/>
      <c r="C30" s="39"/>
      <c r="D30" s="46" t="s">
        <v>44</v>
      </c>
      <c r="E30" s="46" t="s">
        <v>45</v>
      </c>
      <c r="F30" s="128">
        <f>ROUND(SUM(BE83:BE206), 2)</f>
        <v>0</v>
      </c>
      <c r="G30" s="39"/>
      <c r="H30" s="39"/>
      <c r="I30" s="129">
        <v>0.21</v>
      </c>
      <c r="J30" s="128">
        <f>ROUND(ROUND((SUM(BE83:BE206)),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46</v>
      </c>
      <c r="F31" s="128">
        <f>ROUND(SUM(BF83:BF206), 2)</f>
        <v>0</v>
      </c>
      <c r="G31" s="39"/>
      <c r="H31" s="39"/>
      <c r="I31" s="129">
        <v>0.15</v>
      </c>
      <c r="J31" s="128">
        <f>ROUND(ROUND((SUM(BF83:BF206)),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47</v>
      </c>
      <c r="F32" s="128">
        <f>ROUND(SUM(BG83:BG206),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48</v>
      </c>
      <c r="F33" s="128">
        <f>ROUND(SUM(BH83:BH206),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" hidden="1" customHeight="1">
      <c r="B34" s="38"/>
      <c r="C34" s="39"/>
      <c r="D34" s="39"/>
      <c r="E34" s="46" t="s">
        <v>49</v>
      </c>
      <c r="F34" s="128">
        <f>ROUND(SUM(BI83:BI206),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50</v>
      </c>
      <c r="E36" s="76"/>
      <c r="F36" s="76"/>
      <c r="G36" s="132" t="s">
        <v>51</v>
      </c>
      <c r="H36" s="133" t="s">
        <v>52</v>
      </c>
      <c r="I36" s="134"/>
      <c r="J36" s="135">
        <f>SUM(J27:J34)</f>
        <v>0</v>
      </c>
      <c r="K36" s="136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8"/>
      <c r="C42" s="27" t="s">
        <v>104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5" t="str">
        <f>E7</f>
        <v>Multifunkční hřiště na parc. č. 179 a 177, k. ú. Pohoř</v>
      </c>
      <c r="F45" s="356"/>
      <c r="G45" s="356"/>
      <c r="H45" s="356"/>
      <c r="I45" s="116"/>
      <c r="J45" s="39"/>
      <c r="K45" s="42"/>
    </row>
    <row r="46" spans="2:11" s="1" customFormat="1" ht="14.4" customHeight="1">
      <c r="B46" s="38"/>
      <c r="C46" s="34" t="s">
        <v>102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7" t="str">
        <f>E9</f>
        <v>01 - Stavební část</v>
      </c>
      <c r="F47" s="358"/>
      <c r="G47" s="358"/>
      <c r="H47" s="358"/>
      <c r="I47" s="116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Pohoř</v>
      </c>
      <c r="G49" s="39"/>
      <c r="H49" s="39"/>
      <c r="I49" s="117" t="s">
        <v>25</v>
      </c>
      <c r="J49" s="118" t="str">
        <f>IF(J12="","",J12)</f>
        <v>21. 6. 2022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34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105</v>
      </c>
      <c r="D54" s="130"/>
      <c r="E54" s="130"/>
      <c r="F54" s="130"/>
      <c r="G54" s="130"/>
      <c r="H54" s="130"/>
      <c r="I54" s="143"/>
      <c r="J54" s="144" t="s">
        <v>106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107</v>
      </c>
      <c r="D56" s="39"/>
      <c r="E56" s="39"/>
      <c r="F56" s="39"/>
      <c r="G56" s="39"/>
      <c r="H56" s="39"/>
      <c r="I56" s="116"/>
      <c r="J56" s="126">
        <f>J83</f>
        <v>0</v>
      </c>
      <c r="K56" s="42"/>
      <c r="AU56" s="21" t="s">
        <v>108</v>
      </c>
    </row>
    <row r="57" spans="2:47" s="7" customFormat="1" ht="24.9" customHeight="1">
      <c r="B57" s="147"/>
      <c r="C57" s="148"/>
      <c r="D57" s="149" t="s">
        <v>109</v>
      </c>
      <c r="E57" s="150"/>
      <c r="F57" s="150"/>
      <c r="G57" s="150"/>
      <c r="H57" s="150"/>
      <c r="I57" s="151"/>
      <c r="J57" s="152">
        <f>J84</f>
        <v>0</v>
      </c>
      <c r="K57" s="153"/>
    </row>
    <row r="58" spans="2:47" s="8" customFormat="1" ht="19.95" customHeight="1">
      <c r="B58" s="154"/>
      <c r="C58" s="155"/>
      <c r="D58" s="156" t="s">
        <v>110</v>
      </c>
      <c r="E58" s="157"/>
      <c r="F58" s="157"/>
      <c r="G58" s="157"/>
      <c r="H58" s="157"/>
      <c r="I58" s="158"/>
      <c r="J58" s="159">
        <f>J85</f>
        <v>0</v>
      </c>
      <c r="K58" s="160"/>
    </row>
    <row r="59" spans="2:47" s="8" customFormat="1" ht="19.95" customHeight="1">
      <c r="B59" s="154"/>
      <c r="C59" s="155"/>
      <c r="D59" s="156" t="s">
        <v>111</v>
      </c>
      <c r="E59" s="157"/>
      <c r="F59" s="157"/>
      <c r="G59" s="157"/>
      <c r="H59" s="157"/>
      <c r="I59" s="158"/>
      <c r="J59" s="159">
        <f>J130</f>
        <v>0</v>
      </c>
      <c r="K59" s="160"/>
    </row>
    <row r="60" spans="2:47" s="8" customFormat="1" ht="19.95" customHeight="1">
      <c r="B60" s="154"/>
      <c r="C60" s="155"/>
      <c r="D60" s="156" t="s">
        <v>112</v>
      </c>
      <c r="E60" s="157"/>
      <c r="F60" s="157"/>
      <c r="G60" s="157"/>
      <c r="H60" s="157"/>
      <c r="I60" s="158"/>
      <c r="J60" s="159">
        <f>J145</f>
        <v>0</v>
      </c>
      <c r="K60" s="160"/>
    </row>
    <row r="61" spans="2:47" s="8" customFormat="1" ht="19.95" customHeight="1">
      <c r="B61" s="154"/>
      <c r="C61" s="155"/>
      <c r="D61" s="156" t="s">
        <v>113</v>
      </c>
      <c r="E61" s="157"/>
      <c r="F61" s="157"/>
      <c r="G61" s="157"/>
      <c r="H61" s="157"/>
      <c r="I61" s="158"/>
      <c r="J61" s="159">
        <f>J177</f>
        <v>0</v>
      </c>
      <c r="K61" s="160"/>
    </row>
    <row r="62" spans="2:47" s="8" customFormat="1" ht="19.95" customHeight="1">
      <c r="B62" s="154"/>
      <c r="C62" s="155"/>
      <c r="D62" s="156" t="s">
        <v>114</v>
      </c>
      <c r="E62" s="157"/>
      <c r="F62" s="157"/>
      <c r="G62" s="157"/>
      <c r="H62" s="157"/>
      <c r="I62" s="158"/>
      <c r="J62" s="159">
        <f>J195</f>
        <v>0</v>
      </c>
      <c r="K62" s="160"/>
    </row>
    <row r="63" spans="2:47" s="8" customFormat="1" ht="19.95" customHeight="1">
      <c r="B63" s="154"/>
      <c r="C63" s="155"/>
      <c r="D63" s="156" t="s">
        <v>115</v>
      </c>
      <c r="E63" s="157"/>
      <c r="F63" s="157"/>
      <c r="G63" s="157"/>
      <c r="H63" s="157"/>
      <c r="I63" s="158"/>
      <c r="J63" s="159">
        <f>J204</f>
        <v>0</v>
      </c>
      <c r="K63" s="160"/>
    </row>
    <row r="64" spans="2:47" s="1" customFormat="1" ht="21.75" customHeight="1">
      <c r="B64" s="38"/>
      <c r="C64" s="39"/>
      <c r="D64" s="39"/>
      <c r="E64" s="39"/>
      <c r="F64" s="39"/>
      <c r="G64" s="39"/>
      <c r="H64" s="39"/>
      <c r="I64" s="116"/>
      <c r="J64" s="39"/>
      <c r="K64" s="42"/>
    </row>
    <row r="65" spans="2:12" s="1" customFormat="1" ht="6.9" customHeight="1">
      <c r="B65" s="53"/>
      <c r="C65" s="54"/>
      <c r="D65" s="54"/>
      <c r="E65" s="54"/>
      <c r="F65" s="54"/>
      <c r="G65" s="54"/>
      <c r="H65" s="54"/>
      <c r="I65" s="137"/>
      <c r="J65" s="54"/>
      <c r="K65" s="55"/>
    </row>
    <row r="69" spans="2:12" s="1" customFormat="1" ht="6.9" customHeight="1">
      <c r="B69" s="56"/>
      <c r="C69" s="57"/>
      <c r="D69" s="57"/>
      <c r="E69" s="57"/>
      <c r="F69" s="57"/>
      <c r="G69" s="57"/>
      <c r="H69" s="57"/>
      <c r="I69" s="140"/>
      <c r="J69" s="57"/>
      <c r="K69" s="57"/>
      <c r="L69" s="58"/>
    </row>
    <row r="70" spans="2:12" s="1" customFormat="1" ht="36.9" customHeight="1">
      <c r="B70" s="38"/>
      <c r="C70" s="59" t="s">
        <v>116</v>
      </c>
      <c r="D70" s="60"/>
      <c r="E70" s="60"/>
      <c r="F70" s="60"/>
      <c r="G70" s="60"/>
      <c r="H70" s="60"/>
      <c r="I70" s="161"/>
      <c r="J70" s="60"/>
      <c r="K70" s="60"/>
      <c r="L70" s="58"/>
    </row>
    <row r="71" spans="2:12" s="1" customFormat="1" ht="6.9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12" s="1" customFormat="1" ht="14.4" customHeight="1">
      <c r="B72" s="38"/>
      <c r="C72" s="62" t="s">
        <v>18</v>
      </c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22.5" customHeight="1">
      <c r="B73" s="38"/>
      <c r="C73" s="60"/>
      <c r="D73" s="60"/>
      <c r="E73" s="351" t="str">
        <f>E7</f>
        <v>Multifunkční hřiště na parc. č. 179 a 177, k. ú. Pohoř</v>
      </c>
      <c r="F73" s="352"/>
      <c r="G73" s="352"/>
      <c r="H73" s="352"/>
      <c r="I73" s="161"/>
      <c r="J73" s="60"/>
      <c r="K73" s="60"/>
      <c r="L73" s="58"/>
    </row>
    <row r="74" spans="2:12" s="1" customFormat="1" ht="14.4" customHeight="1">
      <c r="B74" s="38"/>
      <c r="C74" s="62" t="s">
        <v>102</v>
      </c>
      <c r="D74" s="60"/>
      <c r="E74" s="60"/>
      <c r="F74" s="60"/>
      <c r="G74" s="60"/>
      <c r="H74" s="60"/>
      <c r="I74" s="161"/>
      <c r="J74" s="60"/>
      <c r="K74" s="60"/>
      <c r="L74" s="58"/>
    </row>
    <row r="75" spans="2:12" s="1" customFormat="1" ht="23.25" customHeight="1">
      <c r="B75" s="38"/>
      <c r="C75" s="60"/>
      <c r="D75" s="60"/>
      <c r="E75" s="319" t="str">
        <f>E9</f>
        <v>01 - Stavební část</v>
      </c>
      <c r="F75" s="353"/>
      <c r="G75" s="353"/>
      <c r="H75" s="353"/>
      <c r="I75" s="161"/>
      <c r="J75" s="60"/>
      <c r="K75" s="60"/>
      <c r="L75" s="58"/>
    </row>
    <row r="76" spans="2:12" s="1" customFormat="1" ht="6.9" customHeight="1">
      <c r="B76" s="38"/>
      <c r="C76" s="60"/>
      <c r="D76" s="60"/>
      <c r="E76" s="60"/>
      <c r="F76" s="60"/>
      <c r="G76" s="60"/>
      <c r="H76" s="60"/>
      <c r="I76" s="161"/>
      <c r="J76" s="60"/>
      <c r="K76" s="60"/>
      <c r="L76" s="58"/>
    </row>
    <row r="77" spans="2:12" s="1" customFormat="1" ht="18" customHeight="1">
      <c r="B77" s="38"/>
      <c r="C77" s="62" t="s">
        <v>23</v>
      </c>
      <c r="D77" s="60"/>
      <c r="E77" s="60"/>
      <c r="F77" s="162" t="str">
        <f>F12</f>
        <v>Pohoř</v>
      </c>
      <c r="G77" s="60"/>
      <c r="H77" s="60"/>
      <c r="I77" s="163" t="s">
        <v>25</v>
      </c>
      <c r="J77" s="70" t="str">
        <f>IF(J12="","",J12)</f>
        <v>21. 6. 2022</v>
      </c>
      <c r="K77" s="60"/>
      <c r="L77" s="58"/>
    </row>
    <row r="78" spans="2:12" s="1" customFormat="1" ht="6.9" customHeight="1">
      <c r="B78" s="38"/>
      <c r="C78" s="60"/>
      <c r="D78" s="60"/>
      <c r="E78" s="60"/>
      <c r="F78" s="60"/>
      <c r="G78" s="60"/>
      <c r="H78" s="60"/>
      <c r="I78" s="161"/>
      <c r="J78" s="60"/>
      <c r="K78" s="60"/>
      <c r="L78" s="58"/>
    </row>
    <row r="79" spans="2:12" s="1" customFormat="1" ht="13.2">
      <c r="B79" s="38"/>
      <c r="C79" s="62" t="s">
        <v>27</v>
      </c>
      <c r="D79" s="60"/>
      <c r="E79" s="60"/>
      <c r="F79" s="162" t="str">
        <f>E15</f>
        <v>Město Odry</v>
      </c>
      <c r="G79" s="60"/>
      <c r="H79" s="60"/>
      <c r="I79" s="163" t="s">
        <v>34</v>
      </c>
      <c r="J79" s="162" t="str">
        <f>E21</f>
        <v>Hydroelko, s.r.o.</v>
      </c>
      <c r="K79" s="60"/>
      <c r="L79" s="58"/>
    </row>
    <row r="80" spans="2:12" s="1" customFormat="1" ht="14.4" customHeight="1">
      <c r="B80" s="38"/>
      <c r="C80" s="62" t="s">
        <v>32</v>
      </c>
      <c r="D80" s="60"/>
      <c r="E80" s="60"/>
      <c r="F80" s="162" t="str">
        <f>IF(E18="","",E18)</f>
        <v/>
      </c>
      <c r="G80" s="60"/>
      <c r="H80" s="60"/>
      <c r="I80" s="161"/>
      <c r="J80" s="60"/>
      <c r="K80" s="60"/>
      <c r="L80" s="58"/>
    </row>
    <row r="81" spans="2:65" s="1" customFormat="1" ht="10.35" customHeight="1">
      <c r="B81" s="38"/>
      <c r="C81" s="60"/>
      <c r="D81" s="60"/>
      <c r="E81" s="60"/>
      <c r="F81" s="60"/>
      <c r="G81" s="60"/>
      <c r="H81" s="60"/>
      <c r="I81" s="161"/>
      <c r="J81" s="60"/>
      <c r="K81" s="60"/>
      <c r="L81" s="58"/>
    </row>
    <row r="82" spans="2:65" s="9" customFormat="1" ht="29.25" customHeight="1">
      <c r="B82" s="164"/>
      <c r="C82" s="165" t="s">
        <v>117</v>
      </c>
      <c r="D82" s="166" t="s">
        <v>59</v>
      </c>
      <c r="E82" s="166" t="s">
        <v>55</v>
      </c>
      <c r="F82" s="166" t="s">
        <v>118</v>
      </c>
      <c r="G82" s="166" t="s">
        <v>119</v>
      </c>
      <c r="H82" s="166" t="s">
        <v>120</v>
      </c>
      <c r="I82" s="167" t="s">
        <v>121</v>
      </c>
      <c r="J82" s="166" t="s">
        <v>106</v>
      </c>
      <c r="K82" s="168" t="s">
        <v>122</v>
      </c>
      <c r="L82" s="169"/>
      <c r="M82" s="78" t="s">
        <v>123</v>
      </c>
      <c r="N82" s="79" t="s">
        <v>44</v>
      </c>
      <c r="O82" s="79" t="s">
        <v>124</v>
      </c>
      <c r="P82" s="79" t="s">
        <v>125</v>
      </c>
      <c r="Q82" s="79" t="s">
        <v>126</v>
      </c>
      <c r="R82" s="79" t="s">
        <v>127</v>
      </c>
      <c r="S82" s="79" t="s">
        <v>128</v>
      </c>
      <c r="T82" s="80" t="s">
        <v>129</v>
      </c>
    </row>
    <row r="83" spans="2:65" s="1" customFormat="1" ht="29.25" customHeight="1">
      <c r="B83" s="38"/>
      <c r="C83" s="84" t="s">
        <v>107</v>
      </c>
      <c r="D83" s="60"/>
      <c r="E83" s="60"/>
      <c r="F83" s="60"/>
      <c r="G83" s="60"/>
      <c r="H83" s="60"/>
      <c r="I83" s="161"/>
      <c r="J83" s="170">
        <f>BK83</f>
        <v>0</v>
      </c>
      <c r="K83" s="60"/>
      <c r="L83" s="58"/>
      <c r="M83" s="81"/>
      <c r="N83" s="82"/>
      <c r="O83" s="82"/>
      <c r="P83" s="171">
        <f>P84</f>
        <v>0</v>
      </c>
      <c r="Q83" s="82"/>
      <c r="R83" s="171">
        <f>R84</f>
        <v>50.617010349999994</v>
      </c>
      <c r="S83" s="82"/>
      <c r="T83" s="172">
        <f>T84</f>
        <v>0</v>
      </c>
      <c r="AT83" s="21" t="s">
        <v>73</v>
      </c>
      <c r="AU83" s="21" t="s">
        <v>108</v>
      </c>
      <c r="BK83" s="173">
        <f>BK84</f>
        <v>0</v>
      </c>
    </row>
    <row r="84" spans="2:65" s="10" customFormat="1" ht="37.35" customHeight="1">
      <c r="B84" s="174"/>
      <c r="C84" s="175"/>
      <c r="D84" s="176" t="s">
        <v>73</v>
      </c>
      <c r="E84" s="177" t="s">
        <v>130</v>
      </c>
      <c r="F84" s="177" t="s">
        <v>131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P85+P130+P145+P177+P195+P204</f>
        <v>0</v>
      </c>
      <c r="Q84" s="182"/>
      <c r="R84" s="183">
        <f>R85+R130+R145+R177+R195+R204</f>
        <v>50.617010349999994</v>
      </c>
      <c r="S84" s="182"/>
      <c r="T84" s="184">
        <f>T85+T130+T145+T177+T195+T204</f>
        <v>0</v>
      </c>
      <c r="AR84" s="185" t="s">
        <v>82</v>
      </c>
      <c r="AT84" s="186" t="s">
        <v>73</v>
      </c>
      <c r="AU84" s="186" t="s">
        <v>74</v>
      </c>
      <c r="AY84" s="185" t="s">
        <v>132</v>
      </c>
      <c r="BK84" s="187">
        <f>BK85+BK130+BK145+BK177+BK195+BK204</f>
        <v>0</v>
      </c>
    </row>
    <row r="85" spans="2:65" s="10" customFormat="1" ht="19.95" customHeight="1">
      <c r="B85" s="174"/>
      <c r="C85" s="175"/>
      <c r="D85" s="188" t="s">
        <v>73</v>
      </c>
      <c r="E85" s="189" t="s">
        <v>82</v>
      </c>
      <c r="F85" s="189" t="s">
        <v>133</v>
      </c>
      <c r="G85" s="175"/>
      <c r="H85" s="175"/>
      <c r="I85" s="178"/>
      <c r="J85" s="190">
        <f>BK85</f>
        <v>0</v>
      </c>
      <c r="K85" s="175"/>
      <c r="L85" s="180"/>
      <c r="M85" s="181"/>
      <c r="N85" s="182"/>
      <c r="O85" s="182"/>
      <c r="P85" s="183">
        <f>SUM(P86:P129)</f>
        <v>0</v>
      </c>
      <c r="Q85" s="182"/>
      <c r="R85" s="183">
        <f>SUM(R86:R129)</f>
        <v>-3.5089999999999995E-3</v>
      </c>
      <c r="S85" s="182"/>
      <c r="T85" s="184">
        <f>SUM(T86:T129)</f>
        <v>0</v>
      </c>
      <c r="AR85" s="185" t="s">
        <v>82</v>
      </c>
      <c r="AT85" s="186" t="s">
        <v>73</v>
      </c>
      <c r="AU85" s="186" t="s">
        <v>82</v>
      </c>
      <c r="AY85" s="185" t="s">
        <v>132</v>
      </c>
      <c r="BK85" s="187">
        <f>SUM(BK86:BK129)</f>
        <v>0</v>
      </c>
    </row>
    <row r="86" spans="2:65" s="1" customFormat="1" ht="31.5" customHeight="1">
      <c r="B86" s="38"/>
      <c r="C86" s="191" t="s">
        <v>82</v>
      </c>
      <c r="D86" s="191" t="s">
        <v>134</v>
      </c>
      <c r="E86" s="192" t="s">
        <v>135</v>
      </c>
      <c r="F86" s="193" t="s">
        <v>136</v>
      </c>
      <c r="G86" s="194" t="s">
        <v>137</v>
      </c>
      <c r="H86" s="195">
        <v>10</v>
      </c>
      <c r="I86" s="196"/>
      <c r="J86" s="197">
        <f>ROUND(I86*H86,2)</f>
        <v>0</v>
      </c>
      <c r="K86" s="193" t="s">
        <v>138</v>
      </c>
      <c r="L86" s="58"/>
      <c r="M86" s="198" t="s">
        <v>21</v>
      </c>
      <c r="N86" s="199" t="s">
        <v>45</v>
      </c>
      <c r="O86" s="39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1" t="s">
        <v>139</v>
      </c>
      <c r="AT86" s="21" t="s">
        <v>134</v>
      </c>
      <c r="AU86" s="21" t="s">
        <v>84</v>
      </c>
      <c r="AY86" s="21" t="s">
        <v>132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1" t="s">
        <v>82</v>
      </c>
      <c r="BK86" s="202">
        <f>ROUND(I86*H86,2)</f>
        <v>0</v>
      </c>
      <c r="BL86" s="21" t="s">
        <v>139</v>
      </c>
      <c r="BM86" s="21" t="s">
        <v>140</v>
      </c>
    </row>
    <row r="87" spans="2:65" s="1" customFormat="1" ht="24">
      <c r="B87" s="38"/>
      <c r="C87" s="60"/>
      <c r="D87" s="203" t="s">
        <v>141</v>
      </c>
      <c r="E87" s="60"/>
      <c r="F87" s="204" t="s">
        <v>142</v>
      </c>
      <c r="G87" s="60"/>
      <c r="H87" s="60"/>
      <c r="I87" s="161"/>
      <c r="J87" s="60"/>
      <c r="K87" s="60"/>
      <c r="L87" s="58"/>
      <c r="M87" s="205"/>
      <c r="N87" s="39"/>
      <c r="O87" s="39"/>
      <c r="P87" s="39"/>
      <c r="Q87" s="39"/>
      <c r="R87" s="39"/>
      <c r="S87" s="39"/>
      <c r="T87" s="75"/>
      <c r="AT87" s="21" t="s">
        <v>141</v>
      </c>
      <c r="AU87" s="21" t="s">
        <v>84</v>
      </c>
    </row>
    <row r="88" spans="2:65" s="11" customFormat="1">
      <c r="B88" s="206"/>
      <c r="C88" s="207"/>
      <c r="D88" s="208" t="s">
        <v>143</v>
      </c>
      <c r="E88" s="209" t="s">
        <v>21</v>
      </c>
      <c r="F88" s="210" t="s">
        <v>144</v>
      </c>
      <c r="G88" s="207"/>
      <c r="H88" s="211">
        <v>10</v>
      </c>
      <c r="I88" s="212"/>
      <c r="J88" s="207"/>
      <c r="K88" s="207"/>
      <c r="L88" s="213"/>
      <c r="M88" s="214"/>
      <c r="N88" s="215"/>
      <c r="O88" s="215"/>
      <c r="P88" s="215"/>
      <c r="Q88" s="215"/>
      <c r="R88" s="215"/>
      <c r="S88" s="215"/>
      <c r="T88" s="216"/>
      <c r="AT88" s="217" t="s">
        <v>143</v>
      </c>
      <c r="AU88" s="217" t="s">
        <v>84</v>
      </c>
      <c r="AV88" s="11" t="s">
        <v>84</v>
      </c>
      <c r="AW88" s="11" t="s">
        <v>37</v>
      </c>
      <c r="AX88" s="11" t="s">
        <v>82</v>
      </c>
      <c r="AY88" s="217" t="s">
        <v>132</v>
      </c>
    </row>
    <row r="89" spans="2:65" s="1" customFormat="1" ht="22.5" customHeight="1">
      <c r="B89" s="38"/>
      <c r="C89" s="191" t="s">
        <v>84</v>
      </c>
      <c r="D89" s="191" t="s">
        <v>134</v>
      </c>
      <c r="E89" s="192" t="s">
        <v>145</v>
      </c>
      <c r="F89" s="193" t="s">
        <v>146</v>
      </c>
      <c r="G89" s="194" t="s">
        <v>137</v>
      </c>
      <c r="H89" s="195">
        <v>10</v>
      </c>
      <c r="I89" s="196"/>
      <c r="J89" s="197">
        <f>ROUND(I89*H89,2)</f>
        <v>0</v>
      </c>
      <c r="K89" s="193" t="s">
        <v>138</v>
      </c>
      <c r="L89" s="58"/>
      <c r="M89" s="198" t="s">
        <v>21</v>
      </c>
      <c r="N89" s="199" t="s">
        <v>45</v>
      </c>
      <c r="O89" s="39"/>
      <c r="P89" s="200">
        <f>O89*H89</f>
        <v>0</v>
      </c>
      <c r="Q89" s="200">
        <v>1.8000000000000001E-4</v>
      </c>
      <c r="R89" s="200">
        <f>Q89*H89</f>
        <v>1.8000000000000002E-3</v>
      </c>
      <c r="S89" s="200">
        <v>0</v>
      </c>
      <c r="T89" s="201">
        <f>S89*H89</f>
        <v>0</v>
      </c>
      <c r="AR89" s="21" t="s">
        <v>139</v>
      </c>
      <c r="AT89" s="21" t="s">
        <v>134</v>
      </c>
      <c r="AU89" s="21" t="s">
        <v>84</v>
      </c>
      <c r="AY89" s="21" t="s">
        <v>132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1" t="s">
        <v>82</v>
      </c>
      <c r="BK89" s="202">
        <f>ROUND(I89*H89,2)</f>
        <v>0</v>
      </c>
      <c r="BL89" s="21" t="s">
        <v>139</v>
      </c>
      <c r="BM89" s="21" t="s">
        <v>147</v>
      </c>
    </row>
    <row r="90" spans="2:65" s="1" customFormat="1" ht="24">
      <c r="B90" s="38"/>
      <c r="C90" s="60"/>
      <c r="D90" s="203" t="s">
        <v>141</v>
      </c>
      <c r="E90" s="60"/>
      <c r="F90" s="204" t="s">
        <v>148</v>
      </c>
      <c r="G90" s="60"/>
      <c r="H90" s="60"/>
      <c r="I90" s="161"/>
      <c r="J90" s="60"/>
      <c r="K90" s="60"/>
      <c r="L90" s="58"/>
      <c r="M90" s="205"/>
      <c r="N90" s="39"/>
      <c r="O90" s="39"/>
      <c r="P90" s="39"/>
      <c r="Q90" s="39"/>
      <c r="R90" s="39"/>
      <c r="S90" s="39"/>
      <c r="T90" s="75"/>
      <c r="AT90" s="21" t="s">
        <v>141</v>
      </c>
      <c r="AU90" s="21" t="s">
        <v>84</v>
      </c>
    </row>
    <row r="91" spans="2:65" s="11" customFormat="1">
      <c r="B91" s="206"/>
      <c r="C91" s="207"/>
      <c r="D91" s="208" t="s">
        <v>143</v>
      </c>
      <c r="E91" s="209" t="s">
        <v>21</v>
      </c>
      <c r="F91" s="210" t="s">
        <v>144</v>
      </c>
      <c r="G91" s="207"/>
      <c r="H91" s="211">
        <v>10</v>
      </c>
      <c r="I91" s="212"/>
      <c r="J91" s="207"/>
      <c r="K91" s="207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143</v>
      </c>
      <c r="AU91" s="217" t="s">
        <v>84</v>
      </c>
      <c r="AV91" s="11" t="s">
        <v>84</v>
      </c>
      <c r="AW91" s="11" t="s">
        <v>37</v>
      </c>
      <c r="AX91" s="11" t="s">
        <v>82</v>
      </c>
      <c r="AY91" s="217" t="s">
        <v>132</v>
      </c>
    </row>
    <row r="92" spans="2:65" s="1" customFormat="1" ht="22.5" customHeight="1">
      <c r="B92" s="38"/>
      <c r="C92" s="191" t="s">
        <v>149</v>
      </c>
      <c r="D92" s="191" t="s">
        <v>134</v>
      </c>
      <c r="E92" s="192" t="s">
        <v>150</v>
      </c>
      <c r="F92" s="193" t="s">
        <v>151</v>
      </c>
      <c r="G92" s="194" t="s">
        <v>152</v>
      </c>
      <c r="H92" s="195">
        <v>1</v>
      </c>
      <c r="I92" s="196"/>
      <c r="J92" s="197">
        <f>ROUND(I92*H92,2)</f>
        <v>0</v>
      </c>
      <c r="K92" s="193" t="s">
        <v>138</v>
      </c>
      <c r="L92" s="58"/>
      <c r="M92" s="198" t="s">
        <v>21</v>
      </c>
      <c r="N92" s="199" t="s">
        <v>45</v>
      </c>
      <c r="O92" s="39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1" t="s">
        <v>139</v>
      </c>
      <c r="AT92" s="21" t="s">
        <v>134</v>
      </c>
      <c r="AU92" s="21" t="s">
        <v>84</v>
      </c>
      <c r="AY92" s="21" t="s">
        <v>132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1" t="s">
        <v>82</v>
      </c>
      <c r="BK92" s="202">
        <f>ROUND(I92*H92,2)</f>
        <v>0</v>
      </c>
      <c r="BL92" s="21" t="s">
        <v>139</v>
      </c>
      <c r="BM92" s="21" t="s">
        <v>153</v>
      </c>
    </row>
    <row r="93" spans="2:65" s="1" customFormat="1" ht="24">
      <c r="B93" s="38"/>
      <c r="C93" s="60"/>
      <c r="D93" s="203" t="s">
        <v>141</v>
      </c>
      <c r="E93" s="60"/>
      <c r="F93" s="204" t="s">
        <v>154</v>
      </c>
      <c r="G93" s="60"/>
      <c r="H93" s="60"/>
      <c r="I93" s="161"/>
      <c r="J93" s="60"/>
      <c r="K93" s="60"/>
      <c r="L93" s="58"/>
      <c r="M93" s="205"/>
      <c r="N93" s="39"/>
      <c r="O93" s="39"/>
      <c r="P93" s="39"/>
      <c r="Q93" s="39"/>
      <c r="R93" s="39"/>
      <c r="S93" s="39"/>
      <c r="T93" s="75"/>
      <c r="AT93" s="21" t="s">
        <v>141</v>
      </c>
      <c r="AU93" s="21" t="s">
        <v>84</v>
      </c>
    </row>
    <row r="94" spans="2:65" s="11" customFormat="1">
      <c r="B94" s="206"/>
      <c r="C94" s="207"/>
      <c r="D94" s="208" t="s">
        <v>143</v>
      </c>
      <c r="E94" s="209" t="s">
        <v>21</v>
      </c>
      <c r="F94" s="210" t="s">
        <v>82</v>
      </c>
      <c r="G94" s="207"/>
      <c r="H94" s="211">
        <v>1</v>
      </c>
      <c r="I94" s="212"/>
      <c r="J94" s="207"/>
      <c r="K94" s="207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143</v>
      </c>
      <c r="AU94" s="217" t="s">
        <v>84</v>
      </c>
      <c r="AV94" s="11" t="s">
        <v>84</v>
      </c>
      <c r="AW94" s="11" t="s">
        <v>37</v>
      </c>
      <c r="AX94" s="11" t="s">
        <v>82</v>
      </c>
      <c r="AY94" s="217" t="s">
        <v>132</v>
      </c>
    </row>
    <row r="95" spans="2:65" s="1" customFormat="1" ht="22.5" customHeight="1">
      <c r="B95" s="38"/>
      <c r="C95" s="191" t="s">
        <v>139</v>
      </c>
      <c r="D95" s="191" t="s">
        <v>134</v>
      </c>
      <c r="E95" s="192" t="s">
        <v>155</v>
      </c>
      <c r="F95" s="193" t="s">
        <v>156</v>
      </c>
      <c r="G95" s="194" t="s">
        <v>152</v>
      </c>
      <c r="H95" s="195">
        <v>2</v>
      </c>
      <c r="I95" s="196"/>
      <c r="J95" s="197">
        <f>ROUND(I95*H95,2)</f>
        <v>0</v>
      </c>
      <c r="K95" s="193" t="s">
        <v>138</v>
      </c>
      <c r="L95" s="58"/>
      <c r="M95" s="198" t="s">
        <v>21</v>
      </c>
      <c r="N95" s="199" t="s">
        <v>45</v>
      </c>
      <c r="O95" s="39"/>
      <c r="P95" s="200">
        <f>O95*H95</f>
        <v>0</v>
      </c>
      <c r="Q95" s="200">
        <v>5.0000000000000002E-5</v>
      </c>
      <c r="R95" s="200">
        <f>Q95*H95</f>
        <v>1E-4</v>
      </c>
      <c r="S95" s="200">
        <v>0</v>
      </c>
      <c r="T95" s="201">
        <f>S95*H95</f>
        <v>0</v>
      </c>
      <c r="AR95" s="21" t="s">
        <v>139</v>
      </c>
      <c r="AT95" s="21" t="s">
        <v>134</v>
      </c>
      <c r="AU95" s="21" t="s">
        <v>84</v>
      </c>
      <c r="AY95" s="21" t="s">
        <v>132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1" t="s">
        <v>82</v>
      </c>
      <c r="BK95" s="202">
        <f>ROUND(I95*H95,2)</f>
        <v>0</v>
      </c>
      <c r="BL95" s="21" t="s">
        <v>139</v>
      </c>
      <c r="BM95" s="21" t="s">
        <v>157</v>
      </c>
    </row>
    <row r="96" spans="2:65" s="1" customFormat="1" ht="24">
      <c r="B96" s="38"/>
      <c r="C96" s="60"/>
      <c r="D96" s="208" t="s">
        <v>141</v>
      </c>
      <c r="E96" s="60"/>
      <c r="F96" s="218" t="s">
        <v>158</v>
      </c>
      <c r="G96" s="60"/>
      <c r="H96" s="60"/>
      <c r="I96" s="161"/>
      <c r="J96" s="60"/>
      <c r="K96" s="60"/>
      <c r="L96" s="58"/>
      <c r="M96" s="205"/>
      <c r="N96" s="39"/>
      <c r="O96" s="39"/>
      <c r="P96" s="39"/>
      <c r="Q96" s="39"/>
      <c r="R96" s="39"/>
      <c r="S96" s="39"/>
      <c r="T96" s="75"/>
      <c r="AT96" s="21" t="s">
        <v>141</v>
      </c>
      <c r="AU96" s="21" t="s">
        <v>84</v>
      </c>
    </row>
    <row r="97" spans="2:65" s="1" customFormat="1" ht="22.5" customHeight="1">
      <c r="B97" s="38"/>
      <c r="C97" s="191" t="s">
        <v>159</v>
      </c>
      <c r="D97" s="191" t="s">
        <v>134</v>
      </c>
      <c r="E97" s="192" t="s">
        <v>160</v>
      </c>
      <c r="F97" s="193" t="s">
        <v>161</v>
      </c>
      <c r="G97" s="194" t="s">
        <v>162</v>
      </c>
      <c r="H97" s="195">
        <v>128.25</v>
      </c>
      <c r="I97" s="196"/>
      <c r="J97" s="197">
        <f>ROUND(I97*H97,2)</f>
        <v>0</v>
      </c>
      <c r="K97" s="193" t="s">
        <v>138</v>
      </c>
      <c r="L97" s="58"/>
      <c r="M97" s="198" t="s">
        <v>21</v>
      </c>
      <c r="N97" s="199" t="s">
        <v>45</v>
      </c>
      <c r="O97" s="39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1" t="s">
        <v>139</v>
      </c>
      <c r="AT97" s="21" t="s">
        <v>134</v>
      </c>
      <c r="AU97" s="21" t="s">
        <v>84</v>
      </c>
      <c r="AY97" s="21" t="s">
        <v>132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1" t="s">
        <v>82</v>
      </c>
      <c r="BK97" s="202">
        <f>ROUND(I97*H97,2)</f>
        <v>0</v>
      </c>
      <c r="BL97" s="21" t="s">
        <v>139</v>
      </c>
      <c r="BM97" s="21" t="s">
        <v>163</v>
      </c>
    </row>
    <row r="98" spans="2:65" s="1" customFormat="1" ht="24">
      <c r="B98" s="38"/>
      <c r="C98" s="60"/>
      <c r="D98" s="203" t="s">
        <v>141</v>
      </c>
      <c r="E98" s="60"/>
      <c r="F98" s="204" t="s">
        <v>164</v>
      </c>
      <c r="G98" s="60"/>
      <c r="H98" s="60"/>
      <c r="I98" s="161"/>
      <c r="J98" s="60"/>
      <c r="K98" s="60"/>
      <c r="L98" s="58"/>
      <c r="M98" s="205"/>
      <c r="N98" s="39"/>
      <c r="O98" s="39"/>
      <c r="P98" s="39"/>
      <c r="Q98" s="39"/>
      <c r="R98" s="39"/>
      <c r="S98" s="39"/>
      <c r="T98" s="75"/>
      <c r="AT98" s="21" t="s">
        <v>141</v>
      </c>
      <c r="AU98" s="21" t="s">
        <v>84</v>
      </c>
    </row>
    <row r="99" spans="2:65" s="11" customFormat="1">
      <c r="B99" s="206"/>
      <c r="C99" s="207"/>
      <c r="D99" s="208" t="s">
        <v>143</v>
      </c>
      <c r="E99" s="209" t="s">
        <v>21</v>
      </c>
      <c r="F99" s="210" t="s">
        <v>165</v>
      </c>
      <c r="G99" s="207"/>
      <c r="H99" s="211">
        <v>128.25</v>
      </c>
      <c r="I99" s="212"/>
      <c r="J99" s="207"/>
      <c r="K99" s="207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143</v>
      </c>
      <c r="AU99" s="217" t="s">
        <v>84</v>
      </c>
      <c r="AV99" s="11" t="s">
        <v>84</v>
      </c>
      <c r="AW99" s="11" t="s">
        <v>37</v>
      </c>
      <c r="AX99" s="11" t="s">
        <v>82</v>
      </c>
      <c r="AY99" s="217" t="s">
        <v>132</v>
      </c>
    </row>
    <row r="100" spans="2:65" s="1" customFormat="1" ht="22.5" customHeight="1">
      <c r="B100" s="38"/>
      <c r="C100" s="191" t="s">
        <v>166</v>
      </c>
      <c r="D100" s="191" t="s">
        <v>134</v>
      </c>
      <c r="E100" s="192" t="s">
        <v>167</v>
      </c>
      <c r="F100" s="193" t="s">
        <v>168</v>
      </c>
      <c r="G100" s="194" t="s">
        <v>162</v>
      </c>
      <c r="H100" s="195">
        <v>114.027</v>
      </c>
      <c r="I100" s="196"/>
      <c r="J100" s="197">
        <f>ROUND(I100*H100,2)</f>
        <v>0</v>
      </c>
      <c r="K100" s="193" t="s">
        <v>138</v>
      </c>
      <c r="L100" s="58"/>
      <c r="M100" s="198" t="s">
        <v>21</v>
      </c>
      <c r="N100" s="199" t="s">
        <v>45</v>
      </c>
      <c r="O100" s="39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1" t="s">
        <v>139</v>
      </c>
      <c r="AT100" s="21" t="s">
        <v>134</v>
      </c>
      <c r="AU100" s="21" t="s">
        <v>84</v>
      </c>
      <c r="AY100" s="21" t="s">
        <v>132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1" t="s">
        <v>82</v>
      </c>
      <c r="BK100" s="202">
        <f>ROUND(I100*H100,2)</f>
        <v>0</v>
      </c>
      <c r="BL100" s="21" t="s">
        <v>139</v>
      </c>
      <c r="BM100" s="21" t="s">
        <v>169</v>
      </c>
    </row>
    <row r="101" spans="2:65" s="1" customFormat="1" ht="24">
      <c r="B101" s="38"/>
      <c r="C101" s="60"/>
      <c r="D101" s="203" t="s">
        <v>141</v>
      </c>
      <c r="E101" s="60"/>
      <c r="F101" s="204" t="s">
        <v>170</v>
      </c>
      <c r="G101" s="60"/>
      <c r="H101" s="60"/>
      <c r="I101" s="161"/>
      <c r="J101" s="60"/>
      <c r="K101" s="60"/>
      <c r="L101" s="58"/>
      <c r="M101" s="205"/>
      <c r="N101" s="39"/>
      <c r="O101" s="39"/>
      <c r="P101" s="39"/>
      <c r="Q101" s="39"/>
      <c r="R101" s="39"/>
      <c r="S101" s="39"/>
      <c r="T101" s="75"/>
      <c r="AT101" s="21" t="s">
        <v>141</v>
      </c>
      <c r="AU101" s="21" t="s">
        <v>84</v>
      </c>
    </row>
    <row r="102" spans="2:65" s="11" customFormat="1">
      <c r="B102" s="206"/>
      <c r="C102" s="207"/>
      <c r="D102" s="208" t="s">
        <v>143</v>
      </c>
      <c r="E102" s="209" t="s">
        <v>96</v>
      </c>
      <c r="F102" s="210" t="s">
        <v>171</v>
      </c>
      <c r="G102" s="207"/>
      <c r="H102" s="211">
        <v>114.027</v>
      </c>
      <c r="I102" s="212"/>
      <c r="J102" s="207"/>
      <c r="K102" s="207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143</v>
      </c>
      <c r="AU102" s="217" t="s">
        <v>84</v>
      </c>
      <c r="AV102" s="11" t="s">
        <v>84</v>
      </c>
      <c r="AW102" s="11" t="s">
        <v>37</v>
      </c>
      <c r="AX102" s="11" t="s">
        <v>82</v>
      </c>
      <c r="AY102" s="217" t="s">
        <v>132</v>
      </c>
    </row>
    <row r="103" spans="2:65" s="1" customFormat="1" ht="22.5" customHeight="1">
      <c r="B103" s="38"/>
      <c r="C103" s="191" t="s">
        <v>172</v>
      </c>
      <c r="D103" s="191" t="s">
        <v>134</v>
      </c>
      <c r="E103" s="192" t="s">
        <v>173</v>
      </c>
      <c r="F103" s="193" t="s">
        <v>174</v>
      </c>
      <c r="G103" s="194" t="s">
        <v>162</v>
      </c>
      <c r="H103" s="195">
        <v>114.027</v>
      </c>
      <c r="I103" s="196"/>
      <c r="J103" s="197">
        <f>ROUND(I103*H103,2)</f>
        <v>0</v>
      </c>
      <c r="K103" s="193" t="s">
        <v>138</v>
      </c>
      <c r="L103" s="58"/>
      <c r="M103" s="198" t="s">
        <v>21</v>
      </c>
      <c r="N103" s="199" t="s">
        <v>45</v>
      </c>
      <c r="O103" s="39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1" t="s">
        <v>139</v>
      </c>
      <c r="AT103" s="21" t="s">
        <v>134</v>
      </c>
      <c r="AU103" s="21" t="s">
        <v>84</v>
      </c>
      <c r="AY103" s="21" t="s">
        <v>132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1" t="s">
        <v>82</v>
      </c>
      <c r="BK103" s="202">
        <f>ROUND(I103*H103,2)</f>
        <v>0</v>
      </c>
      <c r="BL103" s="21" t="s">
        <v>139</v>
      </c>
      <c r="BM103" s="21" t="s">
        <v>175</v>
      </c>
    </row>
    <row r="104" spans="2:65" s="1" customFormat="1" ht="24">
      <c r="B104" s="38"/>
      <c r="C104" s="60"/>
      <c r="D104" s="203" t="s">
        <v>141</v>
      </c>
      <c r="E104" s="60"/>
      <c r="F104" s="204" t="s">
        <v>176</v>
      </c>
      <c r="G104" s="60"/>
      <c r="H104" s="60"/>
      <c r="I104" s="161"/>
      <c r="J104" s="60"/>
      <c r="K104" s="60"/>
      <c r="L104" s="58"/>
      <c r="M104" s="205"/>
      <c r="N104" s="39"/>
      <c r="O104" s="39"/>
      <c r="P104" s="39"/>
      <c r="Q104" s="39"/>
      <c r="R104" s="39"/>
      <c r="S104" s="39"/>
      <c r="T104" s="75"/>
      <c r="AT104" s="21" t="s">
        <v>141</v>
      </c>
      <c r="AU104" s="21" t="s">
        <v>84</v>
      </c>
    </row>
    <row r="105" spans="2:65" s="11" customFormat="1">
      <c r="B105" s="206"/>
      <c r="C105" s="207"/>
      <c r="D105" s="208" t="s">
        <v>143</v>
      </c>
      <c r="E105" s="209" t="s">
        <v>21</v>
      </c>
      <c r="F105" s="210" t="s">
        <v>96</v>
      </c>
      <c r="G105" s="207"/>
      <c r="H105" s="211">
        <v>114.027</v>
      </c>
      <c r="I105" s="212"/>
      <c r="J105" s="207"/>
      <c r="K105" s="207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143</v>
      </c>
      <c r="AU105" s="217" t="s">
        <v>84</v>
      </c>
      <c r="AV105" s="11" t="s">
        <v>84</v>
      </c>
      <c r="AW105" s="11" t="s">
        <v>37</v>
      </c>
      <c r="AX105" s="11" t="s">
        <v>82</v>
      </c>
      <c r="AY105" s="217" t="s">
        <v>132</v>
      </c>
    </row>
    <row r="106" spans="2:65" s="1" customFormat="1" ht="22.5" customHeight="1">
      <c r="B106" s="38"/>
      <c r="C106" s="191" t="s">
        <v>177</v>
      </c>
      <c r="D106" s="191" t="s">
        <v>134</v>
      </c>
      <c r="E106" s="192" t="s">
        <v>178</v>
      </c>
      <c r="F106" s="193" t="s">
        <v>179</v>
      </c>
      <c r="G106" s="194" t="s">
        <v>162</v>
      </c>
      <c r="H106" s="195">
        <v>18.675000000000001</v>
      </c>
      <c r="I106" s="196"/>
      <c r="J106" s="197">
        <f>ROUND(I106*H106,2)</f>
        <v>0</v>
      </c>
      <c r="K106" s="193" t="s">
        <v>138</v>
      </c>
      <c r="L106" s="58"/>
      <c r="M106" s="198" t="s">
        <v>21</v>
      </c>
      <c r="N106" s="199" t="s">
        <v>45</v>
      </c>
      <c r="O106" s="39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1" t="s">
        <v>139</v>
      </c>
      <c r="AT106" s="21" t="s">
        <v>134</v>
      </c>
      <c r="AU106" s="21" t="s">
        <v>84</v>
      </c>
      <c r="AY106" s="21" t="s">
        <v>132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1" t="s">
        <v>82</v>
      </c>
      <c r="BK106" s="202">
        <f>ROUND(I106*H106,2)</f>
        <v>0</v>
      </c>
      <c r="BL106" s="21" t="s">
        <v>139</v>
      </c>
      <c r="BM106" s="21" t="s">
        <v>180</v>
      </c>
    </row>
    <row r="107" spans="2:65" s="1" customFormat="1" ht="24">
      <c r="B107" s="38"/>
      <c r="C107" s="60"/>
      <c r="D107" s="203" t="s">
        <v>141</v>
      </c>
      <c r="E107" s="60"/>
      <c r="F107" s="204" t="s">
        <v>181</v>
      </c>
      <c r="G107" s="60"/>
      <c r="H107" s="60"/>
      <c r="I107" s="161"/>
      <c r="J107" s="60"/>
      <c r="K107" s="60"/>
      <c r="L107" s="58"/>
      <c r="M107" s="205"/>
      <c r="N107" s="39"/>
      <c r="O107" s="39"/>
      <c r="P107" s="39"/>
      <c r="Q107" s="39"/>
      <c r="R107" s="39"/>
      <c r="S107" s="39"/>
      <c r="T107" s="75"/>
      <c r="AT107" s="21" t="s">
        <v>141</v>
      </c>
      <c r="AU107" s="21" t="s">
        <v>84</v>
      </c>
    </row>
    <row r="108" spans="2:65" s="11" customFormat="1">
      <c r="B108" s="206"/>
      <c r="C108" s="207"/>
      <c r="D108" s="208" t="s">
        <v>143</v>
      </c>
      <c r="E108" s="209" t="s">
        <v>99</v>
      </c>
      <c r="F108" s="210" t="s">
        <v>182</v>
      </c>
      <c r="G108" s="207"/>
      <c r="H108" s="211">
        <v>18.675000000000001</v>
      </c>
      <c r="I108" s="212"/>
      <c r="J108" s="207"/>
      <c r="K108" s="207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143</v>
      </c>
      <c r="AU108" s="217" t="s">
        <v>84</v>
      </c>
      <c r="AV108" s="11" t="s">
        <v>84</v>
      </c>
      <c r="AW108" s="11" t="s">
        <v>37</v>
      </c>
      <c r="AX108" s="11" t="s">
        <v>82</v>
      </c>
      <c r="AY108" s="217" t="s">
        <v>132</v>
      </c>
    </row>
    <row r="109" spans="2:65" s="1" customFormat="1" ht="22.5" customHeight="1">
      <c r="B109" s="38"/>
      <c r="C109" s="191" t="s">
        <v>183</v>
      </c>
      <c r="D109" s="191" t="s">
        <v>134</v>
      </c>
      <c r="E109" s="192" t="s">
        <v>184</v>
      </c>
      <c r="F109" s="193" t="s">
        <v>185</v>
      </c>
      <c r="G109" s="194" t="s">
        <v>162</v>
      </c>
      <c r="H109" s="195">
        <v>18.675000000000001</v>
      </c>
      <c r="I109" s="196"/>
      <c r="J109" s="197">
        <f>ROUND(I109*H109,2)</f>
        <v>0</v>
      </c>
      <c r="K109" s="193" t="s">
        <v>138</v>
      </c>
      <c r="L109" s="58"/>
      <c r="M109" s="198" t="s">
        <v>21</v>
      </c>
      <c r="N109" s="199" t="s">
        <v>45</v>
      </c>
      <c r="O109" s="39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1" t="s">
        <v>139</v>
      </c>
      <c r="AT109" s="21" t="s">
        <v>134</v>
      </c>
      <c r="AU109" s="21" t="s">
        <v>84</v>
      </c>
      <c r="AY109" s="21" t="s">
        <v>132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1" t="s">
        <v>82</v>
      </c>
      <c r="BK109" s="202">
        <f>ROUND(I109*H109,2)</f>
        <v>0</v>
      </c>
      <c r="BL109" s="21" t="s">
        <v>139</v>
      </c>
      <c r="BM109" s="21" t="s">
        <v>186</v>
      </c>
    </row>
    <row r="110" spans="2:65" s="1" customFormat="1" ht="24">
      <c r="B110" s="38"/>
      <c r="C110" s="60"/>
      <c r="D110" s="203" t="s">
        <v>141</v>
      </c>
      <c r="E110" s="60"/>
      <c r="F110" s="204" t="s">
        <v>187</v>
      </c>
      <c r="G110" s="60"/>
      <c r="H110" s="60"/>
      <c r="I110" s="161"/>
      <c r="J110" s="60"/>
      <c r="K110" s="60"/>
      <c r="L110" s="58"/>
      <c r="M110" s="205"/>
      <c r="N110" s="39"/>
      <c r="O110" s="39"/>
      <c r="P110" s="39"/>
      <c r="Q110" s="39"/>
      <c r="R110" s="39"/>
      <c r="S110" s="39"/>
      <c r="T110" s="75"/>
      <c r="AT110" s="21" t="s">
        <v>141</v>
      </c>
      <c r="AU110" s="21" t="s">
        <v>84</v>
      </c>
    </row>
    <row r="111" spans="2:65" s="11" customFormat="1">
      <c r="B111" s="206"/>
      <c r="C111" s="207"/>
      <c r="D111" s="208" t="s">
        <v>143</v>
      </c>
      <c r="E111" s="209" t="s">
        <v>21</v>
      </c>
      <c r="F111" s="210" t="s">
        <v>99</v>
      </c>
      <c r="G111" s="207"/>
      <c r="H111" s="211">
        <v>18.675000000000001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143</v>
      </c>
      <c r="AU111" s="217" t="s">
        <v>84</v>
      </c>
      <c r="AV111" s="11" t="s">
        <v>84</v>
      </c>
      <c r="AW111" s="11" t="s">
        <v>37</v>
      </c>
      <c r="AX111" s="11" t="s">
        <v>82</v>
      </c>
      <c r="AY111" s="217" t="s">
        <v>132</v>
      </c>
    </row>
    <row r="112" spans="2:65" s="1" customFormat="1" ht="22.5" customHeight="1">
      <c r="B112" s="38"/>
      <c r="C112" s="191" t="s">
        <v>144</v>
      </c>
      <c r="D112" s="191" t="s">
        <v>134</v>
      </c>
      <c r="E112" s="192" t="s">
        <v>188</v>
      </c>
      <c r="F112" s="193" t="s">
        <v>189</v>
      </c>
      <c r="G112" s="194" t="s">
        <v>162</v>
      </c>
      <c r="H112" s="195">
        <v>132.702</v>
      </c>
      <c r="I112" s="196"/>
      <c r="J112" s="197">
        <f>ROUND(I112*H112,2)</f>
        <v>0</v>
      </c>
      <c r="K112" s="193" t="s">
        <v>138</v>
      </c>
      <c r="L112" s="58"/>
      <c r="M112" s="198" t="s">
        <v>21</v>
      </c>
      <c r="N112" s="199" t="s">
        <v>45</v>
      </c>
      <c r="O112" s="39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1" t="s">
        <v>139</v>
      </c>
      <c r="AT112" s="21" t="s">
        <v>134</v>
      </c>
      <c r="AU112" s="21" t="s">
        <v>84</v>
      </c>
      <c r="AY112" s="21" t="s">
        <v>132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1" t="s">
        <v>82</v>
      </c>
      <c r="BK112" s="202">
        <f>ROUND(I112*H112,2)</f>
        <v>0</v>
      </c>
      <c r="BL112" s="21" t="s">
        <v>139</v>
      </c>
      <c r="BM112" s="21" t="s">
        <v>190</v>
      </c>
    </row>
    <row r="113" spans="2:65" s="1" customFormat="1" ht="36">
      <c r="B113" s="38"/>
      <c r="C113" s="60"/>
      <c r="D113" s="203" t="s">
        <v>141</v>
      </c>
      <c r="E113" s="60"/>
      <c r="F113" s="204" t="s">
        <v>191</v>
      </c>
      <c r="G113" s="60"/>
      <c r="H113" s="60"/>
      <c r="I113" s="161"/>
      <c r="J113" s="60"/>
      <c r="K113" s="60"/>
      <c r="L113" s="58"/>
      <c r="M113" s="205"/>
      <c r="N113" s="39"/>
      <c r="O113" s="39"/>
      <c r="P113" s="39"/>
      <c r="Q113" s="39"/>
      <c r="R113" s="39"/>
      <c r="S113" s="39"/>
      <c r="T113" s="75"/>
      <c r="AT113" s="21" t="s">
        <v>141</v>
      </c>
      <c r="AU113" s="21" t="s">
        <v>84</v>
      </c>
    </row>
    <row r="114" spans="2:65" s="11" customFormat="1">
      <c r="B114" s="206"/>
      <c r="C114" s="207"/>
      <c r="D114" s="208" t="s">
        <v>143</v>
      </c>
      <c r="E114" s="209" t="s">
        <v>21</v>
      </c>
      <c r="F114" s="210" t="s">
        <v>192</v>
      </c>
      <c r="G114" s="207"/>
      <c r="H114" s="211">
        <v>132.702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143</v>
      </c>
      <c r="AU114" s="217" t="s">
        <v>84</v>
      </c>
      <c r="AV114" s="11" t="s">
        <v>84</v>
      </c>
      <c r="AW114" s="11" t="s">
        <v>37</v>
      </c>
      <c r="AX114" s="11" t="s">
        <v>82</v>
      </c>
      <c r="AY114" s="217" t="s">
        <v>132</v>
      </c>
    </row>
    <row r="115" spans="2:65" s="1" customFormat="1" ht="22.5" customHeight="1">
      <c r="B115" s="38"/>
      <c r="C115" s="191" t="s">
        <v>193</v>
      </c>
      <c r="D115" s="191" t="s">
        <v>134</v>
      </c>
      <c r="E115" s="192" t="s">
        <v>194</v>
      </c>
      <c r="F115" s="193" t="s">
        <v>195</v>
      </c>
      <c r="G115" s="194" t="s">
        <v>162</v>
      </c>
      <c r="H115" s="195">
        <v>132.702</v>
      </c>
      <c r="I115" s="196"/>
      <c r="J115" s="197">
        <f>ROUND(I115*H115,2)</f>
        <v>0</v>
      </c>
      <c r="K115" s="193" t="s">
        <v>138</v>
      </c>
      <c r="L115" s="58"/>
      <c r="M115" s="198" t="s">
        <v>21</v>
      </c>
      <c r="N115" s="199" t="s">
        <v>45</v>
      </c>
      <c r="O115" s="39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1" t="s">
        <v>139</v>
      </c>
      <c r="AT115" s="21" t="s">
        <v>134</v>
      </c>
      <c r="AU115" s="21" t="s">
        <v>84</v>
      </c>
      <c r="AY115" s="21" t="s">
        <v>132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1" t="s">
        <v>82</v>
      </c>
      <c r="BK115" s="202">
        <f>ROUND(I115*H115,2)</f>
        <v>0</v>
      </c>
      <c r="BL115" s="21" t="s">
        <v>139</v>
      </c>
      <c r="BM115" s="21" t="s">
        <v>196</v>
      </c>
    </row>
    <row r="116" spans="2:65" s="1" customFormat="1">
      <c r="B116" s="38"/>
      <c r="C116" s="60"/>
      <c r="D116" s="203" t="s">
        <v>141</v>
      </c>
      <c r="E116" s="60"/>
      <c r="F116" s="204" t="s">
        <v>195</v>
      </c>
      <c r="G116" s="60"/>
      <c r="H116" s="60"/>
      <c r="I116" s="161"/>
      <c r="J116" s="60"/>
      <c r="K116" s="60"/>
      <c r="L116" s="58"/>
      <c r="M116" s="205"/>
      <c r="N116" s="39"/>
      <c r="O116" s="39"/>
      <c r="P116" s="39"/>
      <c r="Q116" s="39"/>
      <c r="R116" s="39"/>
      <c r="S116" s="39"/>
      <c r="T116" s="75"/>
      <c r="AT116" s="21" t="s">
        <v>141</v>
      </c>
      <c r="AU116" s="21" t="s">
        <v>84</v>
      </c>
    </row>
    <row r="117" spans="2:65" s="11" customFormat="1">
      <c r="B117" s="206"/>
      <c r="C117" s="207"/>
      <c r="D117" s="208" t="s">
        <v>143</v>
      </c>
      <c r="E117" s="209" t="s">
        <v>21</v>
      </c>
      <c r="F117" s="210" t="s">
        <v>192</v>
      </c>
      <c r="G117" s="207"/>
      <c r="H117" s="211">
        <v>132.702</v>
      </c>
      <c r="I117" s="212"/>
      <c r="J117" s="207"/>
      <c r="K117" s="207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143</v>
      </c>
      <c r="AU117" s="217" t="s">
        <v>84</v>
      </c>
      <c r="AV117" s="11" t="s">
        <v>84</v>
      </c>
      <c r="AW117" s="11" t="s">
        <v>37</v>
      </c>
      <c r="AX117" s="11" t="s">
        <v>82</v>
      </c>
      <c r="AY117" s="217" t="s">
        <v>132</v>
      </c>
    </row>
    <row r="118" spans="2:65" s="1" customFormat="1" ht="22.5" customHeight="1">
      <c r="B118" s="38"/>
      <c r="C118" s="191" t="s">
        <v>197</v>
      </c>
      <c r="D118" s="191" t="s">
        <v>134</v>
      </c>
      <c r="E118" s="192" t="s">
        <v>198</v>
      </c>
      <c r="F118" s="193" t="s">
        <v>199</v>
      </c>
      <c r="G118" s="194" t="s">
        <v>137</v>
      </c>
      <c r="H118" s="195">
        <v>152.4</v>
      </c>
      <c r="I118" s="196"/>
      <c r="J118" s="197">
        <f>ROUND(I118*H118,2)</f>
        <v>0</v>
      </c>
      <c r="K118" s="193" t="s">
        <v>138</v>
      </c>
      <c r="L118" s="58"/>
      <c r="M118" s="198" t="s">
        <v>21</v>
      </c>
      <c r="N118" s="199" t="s">
        <v>45</v>
      </c>
      <c r="O118" s="39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1" t="s">
        <v>139</v>
      </c>
      <c r="AT118" s="21" t="s">
        <v>134</v>
      </c>
      <c r="AU118" s="21" t="s">
        <v>84</v>
      </c>
      <c r="AY118" s="21" t="s">
        <v>132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1" t="s">
        <v>82</v>
      </c>
      <c r="BK118" s="202">
        <f>ROUND(I118*H118,2)</f>
        <v>0</v>
      </c>
      <c r="BL118" s="21" t="s">
        <v>139</v>
      </c>
      <c r="BM118" s="21" t="s">
        <v>200</v>
      </c>
    </row>
    <row r="119" spans="2:65" s="1" customFormat="1" ht="24">
      <c r="B119" s="38"/>
      <c r="C119" s="60"/>
      <c r="D119" s="203" t="s">
        <v>141</v>
      </c>
      <c r="E119" s="60"/>
      <c r="F119" s="204" t="s">
        <v>201</v>
      </c>
      <c r="G119" s="60"/>
      <c r="H119" s="60"/>
      <c r="I119" s="161"/>
      <c r="J119" s="60"/>
      <c r="K119" s="60"/>
      <c r="L119" s="58"/>
      <c r="M119" s="205"/>
      <c r="N119" s="39"/>
      <c r="O119" s="39"/>
      <c r="P119" s="39"/>
      <c r="Q119" s="39"/>
      <c r="R119" s="39"/>
      <c r="S119" s="39"/>
      <c r="T119" s="75"/>
      <c r="AT119" s="21" t="s">
        <v>141</v>
      </c>
      <c r="AU119" s="21" t="s">
        <v>84</v>
      </c>
    </row>
    <row r="120" spans="2:65" s="11" customFormat="1">
      <c r="B120" s="206"/>
      <c r="C120" s="207"/>
      <c r="D120" s="208" t="s">
        <v>143</v>
      </c>
      <c r="E120" s="209" t="s">
        <v>21</v>
      </c>
      <c r="F120" s="210" t="s">
        <v>202</v>
      </c>
      <c r="G120" s="207"/>
      <c r="H120" s="211">
        <v>152.4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143</v>
      </c>
      <c r="AU120" s="217" t="s">
        <v>84</v>
      </c>
      <c r="AV120" s="11" t="s">
        <v>84</v>
      </c>
      <c r="AW120" s="11" t="s">
        <v>37</v>
      </c>
      <c r="AX120" s="11" t="s">
        <v>82</v>
      </c>
      <c r="AY120" s="217" t="s">
        <v>132</v>
      </c>
    </row>
    <row r="121" spans="2:65" s="1" customFormat="1" ht="22.5" customHeight="1">
      <c r="B121" s="38"/>
      <c r="C121" s="191" t="s">
        <v>203</v>
      </c>
      <c r="D121" s="191" t="s">
        <v>134</v>
      </c>
      <c r="E121" s="192" t="s">
        <v>204</v>
      </c>
      <c r="F121" s="193" t="s">
        <v>205</v>
      </c>
      <c r="G121" s="194" t="s">
        <v>137</v>
      </c>
      <c r="H121" s="195">
        <v>152.4</v>
      </c>
      <c r="I121" s="196"/>
      <c r="J121" s="197">
        <f>ROUND(I121*H121,2)</f>
        <v>0</v>
      </c>
      <c r="K121" s="193" t="s">
        <v>138</v>
      </c>
      <c r="L121" s="58"/>
      <c r="M121" s="198" t="s">
        <v>21</v>
      </c>
      <c r="N121" s="199" t="s">
        <v>45</v>
      </c>
      <c r="O121" s="39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1" t="s">
        <v>139</v>
      </c>
      <c r="AT121" s="21" t="s">
        <v>134</v>
      </c>
      <c r="AU121" s="21" t="s">
        <v>84</v>
      </c>
      <c r="AY121" s="21" t="s">
        <v>132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1" t="s">
        <v>82</v>
      </c>
      <c r="BK121" s="202">
        <f>ROUND(I121*H121,2)</f>
        <v>0</v>
      </c>
      <c r="BL121" s="21" t="s">
        <v>139</v>
      </c>
      <c r="BM121" s="21" t="s">
        <v>206</v>
      </c>
    </row>
    <row r="122" spans="2:65" s="1" customFormat="1" ht="24">
      <c r="B122" s="38"/>
      <c r="C122" s="60"/>
      <c r="D122" s="203" t="s">
        <v>141</v>
      </c>
      <c r="E122" s="60"/>
      <c r="F122" s="204" t="s">
        <v>207</v>
      </c>
      <c r="G122" s="60"/>
      <c r="H122" s="60"/>
      <c r="I122" s="161"/>
      <c r="J122" s="60"/>
      <c r="K122" s="60"/>
      <c r="L122" s="58"/>
      <c r="M122" s="205"/>
      <c r="N122" s="39"/>
      <c r="O122" s="39"/>
      <c r="P122" s="39"/>
      <c r="Q122" s="39"/>
      <c r="R122" s="39"/>
      <c r="S122" s="39"/>
      <c r="T122" s="75"/>
      <c r="AT122" s="21" t="s">
        <v>141</v>
      </c>
      <c r="AU122" s="21" t="s">
        <v>84</v>
      </c>
    </row>
    <row r="123" spans="2:65" s="11" customFormat="1">
      <c r="B123" s="206"/>
      <c r="C123" s="207"/>
      <c r="D123" s="208" t="s">
        <v>143</v>
      </c>
      <c r="E123" s="209" t="s">
        <v>21</v>
      </c>
      <c r="F123" s="210" t="s">
        <v>202</v>
      </c>
      <c r="G123" s="207"/>
      <c r="H123" s="211">
        <v>152.4</v>
      </c>
      <c r="I123" s="212"/>
      <c r="J123" s="207"/>
      <c r="K123" s="207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143</v>
      </c>
      <c r="AU123" s="217" t="s">
        <v>84</v>
      </c>
      <c r="AV123" s="11" t="s">
        <v>84</v>
      </c>
      <c r="AW123" s="11" t="s">
        <v>37</v>
      </c>
      <c r="AX123" s="11" t="s">
        <v>82</v>
      </c>
      <c r="AY123" s="217" t="s">
        <v>132</v>
      </c>
    </row>
    <row r="124" spans="2:65" s="1" customFormat="1" ht="22.5" customHeight="1">
      <c r="B124" s="38"/>
      <c r="C124" s="219" t="s">
        <v>208</v>
      </c>
      <c r="D124" s="219" t="s">
        <v>209</v>
      </c>
      <c r="E124" s="220" t="s">
        <v>210</v>
      </c>
      <c r="F124" s="221" t="s">
        <v>211</v>
      </c>
      <c r="G124" s="222" t="s">
        <v>212</v>
      </c>
      <c r="H124" s="223">
        <v>-5.4089999999999998</v>
      </c>
      <c r="I124" s="224"/>
      <c r="J124" s="225">
        <f>ROUND(I124*H124,2)</f>
        <v>0</v>
      </c>
      <c r="K124" s="221" t="s">
        <v>138</v>
      </c>
      <c r="L124" s="226"/>
      <c r="M124" s="227" t="s">
        <v>21</v>
      </c>
      <c r="N124" s="228" t="s">
        <v>45</v>
      </c>
      <c r="O124" s="39"/>
      <c r="P124" s="200">
        <f>O124*H124</f>
        <v>0</v>
      </c>
      <c r="Q124" s="200">
        <v>1E-3</v>
      </c>
      <c r="R124" s="200">
        <f>Q124*H124</f>
        <v>-5.4089999999999997E-3</v>
      </c>
      <c r="S124" s="200">
        <v>0</v>
      </c>
      <c r="T124" s="201">
        <f>S124*H124</f>
        <v>0</v>
      </c>
      <c r="AR124" s="21" t="s">
        <v>177</v>
      </c>
      <c r="AT124" s="21" t="s">
        <v>209</v>
      </c>
      <c r="AU124" s="21" t="s">
        <v>84</v>
      </c>
      <c r="AY124" s="21" t="s">
        <v>132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1" t="s">
        <v>82</v>
      </c>
      <c r="BK124" s="202">
        <f>ROUND(I124*H124,2)</f>
        <v>0</v>
      </c>
      <c r="BL124" s="21" t="s">
        <v>139</v>
      </c>
      <c r="BM124" s="21" t="s">
        <v>213</v>
      </c>
    </row>
    <row r="125" spans="2:65" s="1" customFormat="1">
      <c r="B125" s="38"/>
      <c r="C125" s="60"/>
      <c r="D125" s="203" t="s">
        <v>141</v>
      </c>
      <c r="E125" s="60"/>
      <c r="F125" s="204" t="s">
        <v>211</v>
      </c>
      <c r="G125" s="60"/>
      <c r="H125" s="60"/>
      <c r="I125" s="161"/>
      <c r="J125" s="60"/>
      <c r="K125" s="60"/>
      <c r="L125" s="58"/>
      <c r="M125" s="205"/>
      <c r="N125" s="39"/>
      <c r="O125" s="39"/>
      <c r="P125" s="39"/>
      <c r="Q125" s="39"/>
      <c r="R125" s="39"/>
      <c r="S125" s="39"/>
      <c r="T125" s="75"/>
      <c r="AT125" s="21" t="s">
        <v>141</v>
      </c>
      <c r="AU125" s="21" t="s">
        <v>84</v>
      </c>
    </row>
    <row r="126" spans="2:65" s="11" customFormat="1">
      <c r="B126" s="206"/>
      <c r="C126" s="207"/>
      <c r="D126" s="208" t="s">
        <v>143</v>
      </c>
      <c r="E126" s="207"/>
      <c r="F126" s="210" t="s">
        <v>214</v>
      </c>
      <c r="G126" s="207"/>
      <c r="H126" s="211">
        <v>-5.4089999999999998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143</v>
      </c>
      <c r="AU126" s="217" t="s">
        <v>84</v>
      </c>
      <c r="AV126" s="11" t="s">
        <v>84</v>
      </c>
      <c r="AW126" s="11" t="s">
        <v>6</v>
      </c>
      <c r="AX126" s="11" t="s">
        <v>82</v>
      </c>
      <c r="AY126" s="217" t="s">
        <v>132</v>
      </c>
    </row>
    <row r="127" spans="2:65" s="1" customFormat="1" ht="22.5" customHeight="1">
      <c r="B127" s="38"/>
      <c r="C127" s="191" t="s">
        <v>10</v>
      </c>
      <c r="D127" s="191" t="s">
        <v>134</v>
      </c>
      <c r="E127" s="192" t="s">
        <v>215</v>
      </c>
      <c r="F127" s="193" t="s">
        <v>216</v>
      </c>
      <c r="G127" s="194" t="s">
        <v>137</v>
      </c>
      <c r="H127" s="195">
        <v>380.09</v>
      </c>
      <c r="I127" s="196"/>
      <c r="J127" s="197">
        <f>ROUND(I127*H127,2)</f>
        <v>0</v>
      </c>
      <c r="K127" s="193" t="s">
        <v>138</v>
      </c>
      <c r="L127" s="58"/>
      <c r="M127" s="198" t="s">
        <v>21</v>
      </c>
      <c r="N127" s="199" t="s">
        <v>45</v>
      </c>
      <c r="O127" s="39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1" t="s">
        <v>139</v>
      </c>
      <c r="AT127" s="21" t="s">
        <v>134</v>
      </c>
      <c r="AU127" s="21" t="s">
        <v>84</v>
      </c>
      <c r="AY127" s="21" t="s">
        <v>132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1" t="s">
        <v>82</v>
      </c>
      <c r="BK127" s="202">
        <f>ROUND(I127*H127,2)</f>
        <v>0</v>
      </c>
      <c r="BL127" s="21" t="s">
        <v>139</v>
      </c>
      <c r="BM127" s="21" t="s">
        <v>217</v>
      </c>
    </row>
    <row r="128" spans="2:65" s="1" customFormat="1">
      <c r="B128" s="38"/>
      <c r="C128" s="60"/>
      <c r="D128" s="203" t="s">
        <v>141</v>
      </c>
      <c r="E128" s="60"/>
      <c r="F128" s="204" t="s">
        <v>218</v>
      </c>
      <c r="G128" s="60"/>
      <c r="H128" s="60"/>
      <c r="I128" s="161"/>
      <c r="J128" s="60"/>
      <c r="K128" s="60"/>
      <c r="L128" s="58"/>
      <c r="M128" s="205"/>
      <c r="N128" s="39"/>
      <c r="O128" s="39"/>
      <c r="P128" s="39"/>
      <c r="Q128" s="39"/>
      <c r="R128" s="39"/>
      <c r="S128" s="39"/>
      <c r="T128" s="75"/>
      <c r="AT128" s="21" t="s">
        <v>141</v>
      </c>
      <c r="AU128" s="21" t="s">
        <v>84</v>
      </c>
    </row>
    <row r="129" spans="2:65" s="11" customFormat="1">
      <c r="B129" s="206"/>
      <c r="C129" s="207"/>
      <c r="D129" s="203" t="s">
        <v>143</v>
      </c>
      <c r="E129" s="229" t="s">
        <v>21</v>
      </c>
      <c r="F129" s="230" t="s">
        <v>219</v>
      </c>
      <c r="G129" s="207"/>
      <c r="H129" s="231">
        <v>380.09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143</v>
      </c>
      <c r="AU129" s="217" t="s">
        <v>84</v>
      </c>
      <c r="AV129" s="11" t="s">
        <v>84</v>
      </c>
      <c r="AW129" s="11" t="s">
        <v>37</v>
      </c>
      <c r="AX129" s="11" t="s">
        <v>82</v>
      </c>
      <c r="AY129" s="217" t="s">
        <v>132</v>
      </c>
    </row>
    <row r="130" spans="2:65" s="10" customFormat="1" ht="29.85" customHeight="1">
      <c r="B130" s="174"/>
      <c r="C130" s="175"/>
      <c r="D130" s="188" t="s">
        <v>73</v>
      </c>
      <c r="E130" s="189" t="s">
        <v>84</v>
      </c>
      <c r="F130" s="189" t="s">
        <v>220</v>
      </c>
      <c r="G130" s="175"/>
      <c r="H130" s="175"/>
      <c r="I130" s="178"/>
      <c r="J130" s="190">
        <f>BK130</f>
        <v>0</v>
      </c>
      <c r="K130" s="175"/>
      <c r="L130" s="180"/>
      <c r="M130" s="181"/>
      <c r="N130" s="182"/>
      <c r="O130" s="182"/>
      <c r="P130" s="183">
        <f>SUM(P131:P144)</f>
        <v>0</v>
      </c>
      <c r="Q130" s="182"/>
      <c r="R130" s="183">
        <f>SUM(R131:R144)</f>
        <v>19.240193000000001</v>
      </c>
      <c r="S130" s="182"/>
      <c r="T130" s="184">
        <f>SUM(T131:T144)</f>
        <v>0</v>
      </c>
      <c r="AR130" s="185" t="s">
        <v>82</v>
      </c>
      <c r="AT130" s="186" t="s">
        <v>73</v>
      </c>
      <c r="AU130" s="186" t="s">
        <v>82</v>
      </c>
      <c r="AY130" s="185" t="s">
        <v>132</v>
      </c>
      <c r="BK130" s="187">
        <f>SUM(BK131:BK144)</f>
        <v>0</v>
      </c>
    </row>
    <row r="131" spans="2:65" s="1" customFormat="1" ht="31.5" customHeight="1">
      <c r="B131" s="38"/>
      <c r="C131" s="191" t="s">
        <v>221</v>
      </c>
      <c r="D131" s="191" t="s">
        <v>134</v>
      </c>
      <c r="E131" s="192" t="s">
        <v>222</v>
      </c>
      <c r="F131" s="193" t="s">
        <v>223</v>
      </c>
      <c r="G131" s="194" t="s">
        <v>162</v>
      </c>
      <c r="H131" s="195">
        <v>8</v>
      </c>
      <c r="I131" s="196"/>
      <c r="J131" s="197">
        <f>ROUND(I131*H131,2)</f>
        <v>0</v>
      </c>
      <c r="K131" s="193" t="s">
        <v>138</v>
      </c>
      <c r="L131" s="58"/>
      <c r="M131" s="198" t="s">
        <v>21</v>
      </c>
      <c r="N131" s="199" t="s">
        <v>45</v>
      </c>
      <c r="O131" s="39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1" t="s">
        <v>139</v>
      </c>
      <c r="AT131" s="21" t="s">
        <v>134</v>
      </c>
      <c r="AU131" s="21" t="s">
        <v>84</v>
      </c>
      <c r="AY131" s="21" t="s">
        <v>132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1" t="s">
        <v>82</v>
      </c>
      <c r="BK131" s="202">
        <f>ROUND(I131*H131,2)</f>
        <v>0</v>
      </c>
      <c r="BL131" s="21" t="s">
        <v>139</v>
      </c>
      <c r="BM131" s="21" t="s">
        <v>224</v>
      </c>
    </row>
    <row r="132" spans="2:65" s="1" customFormat="1" ht="24">
      <c r="B132" s="38"/>
      <c r="C132" s="60"/>
      <c r="D132" s="203" t="s">
        <v>141</v>
      </c>
      <c r="E132" s="60"/>
      <c r="F132" s="204" t="s">
        <v>225</v>
      </c>
      <c r="G132" s="60"/>
      <c r="H132" s="60"/>
      <c r="I132" s="161"/>
      <c r="J132" s="60"/>
      <c r="K132" s="60"/>
      <c r="L132" s="58"/>
      <c r="M132" s="205"/>
      <c r="N132" s="39"/>
      <c r="O132" s="39"/>
      <c r="P132" s="39"/>
      <c r="Q132" s="39"/>
      <c r="R132" s="39"/>
      <c r="S132" s="39"/>
      <c r="T132" s="75"/>
      <c r="AT132" s="21" t="s">
        <v>141</v>
      </c>
      <c r="AU132" s="21" t="s">
        <v>84</v>
      </c>
    </row>
    <row r="133" spans="2:65" s="11" customFormat="1">
      <c r="B133" s="206"/>
      <c r="C133" s="207"/>
      <c r="D133" s="208" t="s">
        <v>143</v>
      </c>
      <c r="E133" s="209" t="s">
        <v>21</v>
      </c>
      <c r="F133" s="210" t="s">
        <v>226</v>
      </c>
      <c r="G133" s="207"/>
      <c r="H133" s="211">
        <v>8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143</v>
      </c>
      <c r="AU133" s="217" t="s">
        <v>84</v>
      </c>
      <c r="AV133" s="11" t="s">
        <v>84</v>
      </c>
      <c r="AW133" s="11" t="s">
        <v>37</v>
      </c>
      <c r="AX133" s="11" t="s">
        <v>82</v>
      </c>
      <c r="AY133" s="217" t="s">
        <v>132</v>
      </c>
    </row>
    <row r="134" spans="2:65" s="1" customFormat="1" ht="31.5" customHeight="1">
      <c r="B134" s="38"/>
      <c r="C134" s="191" t="s">
        <v>227</v>
      </c>
      <c r="D134" s="191" t="s">
        <v>134</v>
      </c>
      <c r="E134" s="192" t="s">
        <v>228</v>
      </c>
      <c r="F134" s="193" t="s">
        <v>229</v>
      </c>
      <c r="G134" s="194" t="s">
        <v>137</v>
      </c>
      <c r="H134" s="195">
        <v>167.3</v>
      </c>
      <c r="I134" s="196"/>
      <c r="J134" s="197">
        <f>ROUND(I134*H134,2)</f>
        <v>0</v>
      </c>
      <c r="K134" s="193" t="s">
        <v>138</v>
      </c>
      <c r="L134" s="58"/>
      <c r="M134" s="198" t="s">
        <v>21</v>
      </c>
      <c r="N134" s="199" t="s">
        <v>45</v>
      </c>
      <c r="O134" s="39"/>
      <c r="P134" s="200">
        <f>O134*H134</f>
        <v>0</v>
      </c>
      <c r="Q134" s="200">
        <v>3.1E-4</v>
      </c>
      <c r="R134" s="200">
        <f>Q134*H134</f>
        <v>5.1863000000000006E-2</v>
      </c>
      <c r="S134" s="200">
        <v>0</v>
      </c>
      <c r="T134" s="201">
        <f>S134*H134</f>
        <v>0</v>
      </c>
      <c r="AR134" s="21" t="s">
        <v>139</v>
      </c>
      <c r="AT134" s="21" t="s">
        <v>134</v>
      </c>
      <c r="AU134" s="21" t="s">
        <v>84</v>
      </c>
      <c r="AY134" s="21" t="s">
        <v>132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82</v>
      </c>
      <c r="BK134" s="202">
        <f>ROUND(I134*H134,2)</f>
        <v>0</v>
      </c>
      <c r="BL134" s="21" t="s">
        <v>139</v>
      </c>
      <c r="BM134" s="21" t="s">
        <v>230</v>
      </c>
    </row>
    <row r="135" spans="2:65" s="1" customFormat="1" ht="36">
      <c r="B135" s="38"/>
      <c r="C135" s="60"/>
      <c r="D135" s="203" t="s">
        <v>141</v>
      </c>
      <c r="E135" s="60"/>
      <c r="F135" s="204" t="s">
        <v>231</v>
      </c>
      <c r="G135" s="60"/>
      <c r="H135" s="60"/>
      <c r="I135" s="161"/>
      <c r="J135" s="60"/>
      <c r="K135" s="60"/>
      <c r="L135" s="58"/>
      <c r="M135" s="205"/>
      <c r="N135" s="39"/>
      <c r="O135" s="39"/>
      <c r="P135" s="39"/>
      <c r="Q135" s="39"/>
      <c r="R135" s="39"/>
      <c r="S135" s="39"/>
      <c r="T135" s="75"/>
      <c r="AT135" s="21" t="s">
        <v>141</v>
      </c>
      <c r="AU135" s="21" t="s">
        <v>84</v>
      </c>
    </row>
    <row r="136" spans="2:65" s="11" customFormat="1">
      <c r="B136" s="206"/>
      <c r="C136" s="207"/>
      <c r="D136" s="208" t="s">
        <v>143</v>
      </c>
      <c r="E136" s="209" t="s">
        <v>21</v>
      </c>
      <c r="F136" s="210" t="s">
        <v>232</v>
      </c>
      <c r="G136" s="207"/>
      <c r="H136" s="211">
        <v>167.3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143</v>
      </c>
      <c r="AU136" s="217" t="s">
        <v>84</v>
      </c>
      <c r="AV136" s="11" t="s">
        <v>84</v>
      </c>
      <c r="AW136" s="11" t="s">
        <v>37</v>
      </c>
      <c r="AX136" s="11" t="s">
        <v>82</v>
      </c>
      <c r="AY136" s="217" t="s">
        <v>132</v>
      </c>
    </row>
    <row r="137" spans="2:65" s="1" customFormat="1" ht="22.5" customHeight="1">
      <c r="B137" s="38"/>
      <c r="C137" s="219" t="s">
        <v>233</v>
      </c>
      <c r="D137" s="219" t="s">
        <v>209</v>
      </c>
      <c r="E137" s="220" t="s">
        <v>234</v>
      </c>
      <c r="F137" s="221" t="s">
        <v>235</v>
      </c>
      <c r="G137" s="222" t="s">
        <v>137</v>
      </c>
      <c r="H137" s="223">
        <v>167.3</v>
      </c>
      <c r="I137" s="224"/>
      <c r="J137" s="225">
        <f>ROUND(I137*H137,2)</f>
        <v>0</v>
      </c>
      <c r="K137" s="221" t="s">
        <v>138</v>
      </c>
      <c r="L137" s="226"/>
      <c r="M137" s="227" t="s">
        <v>21</v>
      </c>
      <c r="N137" s="228" t="s">
        <v>45</v>
      </c>
      <c r="O137" s="39"/>
      <c r="P137" s="200">
        <f>O137*H137</f>
        <v>0</v>
      </c>
      <c r="Q137" s="200">
        <v>2.9999999999999997E-4</v>
      </c>
      <c r="R137" s="200">
        <f>Q137*H137</f>
        <v>5.0189999999999999E-2</v>
      </c>
      <c r="S137" s="200">
        <v>0</v>
      </c>
      <c r="T137" s="201">
        <f>S137*H137</f>
        <v>0</v>
      </c>
      <c r="AR137" s="21" t="s">
        <v>177</v>
      </c>
      <c r="AT137" s="21" t="s">
        <v>209</v>
      </c>
      <c r="AU137" s="21" t="s">
        <v>84</v>
      </c>
      <c r="AY137" s="21" t="s">
        <v>132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1" t="s">
        <v>82</v>
      </c>
      <c r="BK137" s="202">
        <f>ROUND(I137*H137,2)</f>
        <v>0</v>
      </c>
      <c r="BL137" s="21" t="s">
        <v>139</v>
      </c>
      <c r="BM137" s="21" t="s">
        <v>236</v>
      </c>
    </row>
    <row r="138" spans="2:65" s="1" customFormat="1">
      <c r="B138" s="38"/>
      <c r="C138" s="60"/>
      <c r="D138" s="208" t="s">
        <v>141</v>
      </c>
      <c r="E138" s="60"/>
      <c r="F138" s="218" t="s">
        <v>237</v>
      </c>
      <c r="G138" s="60"/>
      <c r="H138" s="60"/>
      <c r="I138" s="161"/>
      <c r="J138" s="60"/>
      <c r="K138" s="60"/>
      <c r="L138" s="58"/>
      <c r="M138" s="205"/>
      <c r="N138" s="39"/>
      <c r="O138" s="39"/>
      <c r="P138" s="39"/>
      <c r="Q138" s="39"/>
      <c r="R138" s="39"/>
      <c r="S138" s="39"/>
      <c r="T138" s="75"/>
      <c r="AT138" s="21" t="s">
        <v>141</v>
      </c>
      <c r="AU138" s="21" t="s">
        <v>84</v>
      </c>
    </row>
    <row r="139" spans="2:65" s="1" customFormat="1" ht="22.5" customHeight="1">
      <c r="B139" s="38"/>
      <c r="C139" s="191" t="s">
        <v>238</v>
      </c>
      <c r="D139" s="191" t="s">
        <v>134</v>
      </c>
      <c r="E139" s="192" t="s">
        <v>239</v>
      </c>
      <c r="F139" s="193" t="s">
        <v>240</v>
      </c>
      <c r="G139" s="194" t="s">
        <v>162</v>
      </c>
      <c r="H139" s="195">
        <v>2.4900000000000002</v>
      </c>
      <c r="I139" s="196"/>
      <c r="J139" s="197">
        <f>ROUND(I139*H139,2)</f>
        <v>0</v>
      </c>
      <c r="K139" s="193" t="s">
        <v>138</v>
      </c>
      <c r="L139" s="58"/>
      <c r="M139" s="198" t="s">
        <v>21</v>
      </c>
      <c r="N139" s="199" t="s">
        <v>45</v>
      </c>
      <c r="O139" s="39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1" t="s">
        <v>139</v>
      </c>
      <c r="AT139" s="21" t="s">
        <v>134</v>
      </c>
      <c r="AU139" s="21" t="s">
        <v>84</v>
      </c>
      <c r="AY139" s="21" t="s">
        <v>132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1" t="s">
        <v>82</v>
      </c>
      <c r="BK139" s="202">
        <f>ROUND(I139*H139,2)</f>
        <v>0</v>
      </c>
      <c r="BL139" s="21" t="s">
        <v>139</v>
      </c>
      <c r="BM139" s="21" t="s">
        <v>241</v>
      </c>
    </row>
    <row r="140" spans="2:65" s="1" customFormat="1">
      <c r="B140" s="38"/>
      <c r="C140" s="60"/>
      <c r="D140" s="203" t="s">
        <v>141</v>
      </c>
      <c r="E140" s="60"/>
      <c r="F140" s="204" t="s">
        <v>240</v>
      </c>
      <c r="G140" s="60"/>
      <c r="H140" s="60"/>
      <c r="I140" s="161"/>
      <c r="J140" s="60"/>
      <c r="K140" s="60"/>
      <c r="L140" s="58"/>
      <c r="M140" s="205"/>
      <c r="N140" s="39"/>
      <c r="O140" s="39"/>
      <c r="P140" s="39"/>
      <c r="Q140" s="39"/>
      <c r="R140" s="39"/>
      <c r="S140" s="39"/>
      <c r="T140" s="75"/>
      <c r="AT140" s="21" t="s">
        <v>141</v>
      </c>
      <c r="AU140" s="21" t="s">
        <v>84</v>
      </c>
    </row>
    <row r="141" spans="2:65" s="11" customFormat="1">
      <c r="B141" s="206"/>
      <c r="C141" s="207"/>
      <c r="D141" s="208" t="s">
        <v>143</v>
      </c>
      <c r="E141" s="209" t="s">
        <v>21</v>
      </c>
      <c r="F141" s="210" t="s">
        <v>242</v>
      </c>
      <c r="G141" s="207"/>
      <c r="H141" s="211">
        <v>2.4900000000000002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143</v>
      </c>
      <c r="AU141" s="217" t="s">
        <v>84</v>
      </c>
      <c r="AV141" s="11" t="s">
        <v>84</v>
      </c>
      <c r="AW141" s="11" t="s">
        <v>37</v>
      </c>
      <c r="AX141" s="11" t="s">
        <v>82</v>
      </c>
      <c r="AY141" s="217" t="s">
        <v>132</v>
      </c>
    </row>
    <row r="142" spans="2:65" s="1" customFormat="1" ht="31.5" customHeight="1">
      <c r="B142" s="38"/>
      <c r="C142" s="191" t="s">
        <v>243</v>
      </c>
      <c r="D142" s="191" t="s">
        <v>134</v>
      </c>
      <c r="E142" s="192" t="s">
        <v>244</v>
      </c>
      <c r="F142" s="193" t="s">
        <v>245</v>
      </c>
      <c r="G142" s="194" t="s">
        <v>246</v>
      </c>
      <c r="H142" s="195">
        <v>83</v>
      </c>
      <c r="I142" s="196"/>
      <c r="J142" s="197">
        <f>ROUND(I142*H142,2)</f>
        <v>0</v>
      </c>
      <c r="K142" s="193" t="s">
        <v>138</v>
      </c>
      <c r="L142" s="58"/>
      <c r="M142" s="198" t="s">
        <v>21</v>
      </c>
      <c r="N142" s="199" t="s">
        <v>45</v>
      </c>
      <c r="O142" s="39"/>
      <c r="P142" s="200">
        <f>O142*H142</f>
        <v>0</v>
      </c>
      <c r="Q142" s="200">
        <v>0.23058000000000001</v>
      </c>
      <c r="R142" s="200">
        <f>Q142*H142</f>
        <v>19.13814</v>
      </c>
      <c r="S142" s="200">
        <v>0</v>
      </c>
      <c r="T142" s="201">
        <f>S142*H142</f>
        <v>0</v>
      </c>
      <c r="AR142" s="21" t="s">
        <v>139</v>
      </c>
      <c r="AT142" s="21" t="s">
        <v>134</v>
      </c>
      <c r="AU142" s="21" t="s">
        <v>84</v>
      </c>
      <c r="AY142" s="21" t="s">
        <v>132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1" t="s">
        <v>82</v>
      </c>
      <c r="BK142" s="202">
        <f>ROUND(I142*H142,2)</f>
        <v>0</v>
      </c>
      <c r="BL142" s="21" t="s">
        <v>139</v>
      </c>
      <c r="BM142" s="21" t="s">
        <v>247</v>
      </c>
    </row>
    <row r="143" spans="2:65" s="1" customFormat="1" ht="36">
      <c r="B143" s="38"/>
      <c r="C143" s="60"/>
      <c r="D143" s="203" t="s">
        <v>141</v>
      </c>
      <c r="E143" s="60"/>
      <c r="F143" s="204" t="s">
        <v>248</v>
      </c>
      <c r="G143" s="60"/>
      <c r="H143" s="60"/>
      <c r="I143" s="161"/>
      <c r="J143" s="60"/>
      <c r="K143" s="60"/>
      <c r="L143" s="58"/>
      <c r="M143" s="205"/>
      <c r="N143" s="39"/>
      <c r="O143" s="39"/>
      <c r="P143" s="39"/>
      <c r="Q143" s="39"/>
      <c r="R143" s="39"/>
      <c r="S143" s="39"/>
      <c r="T143" s="75"/>
      <c r="AT143" s="21" t="s">
        <v>141</v>
      </c>
      <c r="AU143" s="21" t="s">
        <v>84</v>
      </c>
    </row>
    <row r="144" spans="2:65" s="11" customFormat="1">
      <c r="B144" s="206"/>
      <c r="C144" s="207"/>
      <c r="D144" s="203" t="s">
        <v>143</v>
      </c>
      <c r="E144" s="229" t="s">
        <v>21</v>
      </c>
      <c r="F144" s="230" t="s">
        <v>249</v>
      </c>
      <c r="G144" s="207"/>
      <c r="H144" s="231">
        <v>83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143</v>
      </c>
      <c r="AU144" s="217" t="s">
        <v>84</v>
      </c>
      <c r="AV144" s="11" t="s">
        <v>84</v>
      </c>
      <c r="AW144" s="11" t="s">
        <v>37</v>
      </c>
      <c r="AX144" s="11" t="s">
        <v>82</v>
      </c>
      <c r="AY144" s="217" t="s">
        <v>132</v>
      </c>
    </row>
    <row r="145" spans="2:65" s="10" customFormat="1" ht="29.85" customHeight="1">
      <c r="B145" s="174"/>
      <c r="C145" s="175"/>
      <c r="D145" s="188" t="s">
        <v>73</v>
      </c>
      <c r="E145" s="189" t="s">
        <v>159</v>
      </c>
      <c r="F145" s="189" t="s">
        <v>250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SUM(P146:P176)</f>
        <v>0</v>
      </c>
      <c r="Q145" s="182"/>
      <c r="R145" s="183">
        <f>SUM(R146:R176)</f>
        <v>16.962004350000001</v>
      </c>
      <c r="S145" s="182"/>
      <c r="T145" s="184">
        <f>SUM(T146:T176)</f>
        <v>0</v>
      </c>
      <c r="AR145" s="185" t="s">
        <v>82</v>
      </c>
      <c r="AT145" s="186" t="s">
        <v>73</v>
      </c>
      <c r="AU145" s="186" t="s">
        <v>82</v>
      </c>
      <c r="AY145" s="185" t="s">
        <v>132</v>
      </c>
      <c r="BK145" s="187">
        <f>SUM(BK146:BK176)</f>
        <v>0</v>
      </c>
    </row>
    <row r="146" spans="2:65" s="1" customFormat="1" ht="22.5" customHeight="1">
      <c r="B146" s="38"/>
      <c r="C146" s="191" t="s">
        <v>9</v>
      </c>
      <c r="D146" s="191" t="s">
        <v>134</v>
      </c>
      <c r="E146" s="192" t="s">
        <v>251</v>
      </c>
      <c r="F146" s="193" t="s">
        <v>252</v>
      </c>
      <c r="G146" s="194" t="s">
        <v>137</v>
      </c>
      <c r="H146" s="195">
        <v>319.7</v>
      </c>
      <c r="I146" s="196"/>
      <c r="J146" s="197">
        <f>ROUND(I146*H146,2)</f>
        <v>0</v>
      </c>
      <c r="K146" s="193" t="s">
        <v>138</v>
      </c>
      <c r="L146" s="58"/>
      <c r="M146" s="198" t="s">
        <v>21</v>
      </c>
      <c r="N146" s="199" t="s">
        <v>45</v>
      </c>
      <c r="O146" s="39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1" t="s">
        <v>139</v>
      </c>
      <c r="AT146" s="21" t="s">
        <v>134</v>
      </c>
      <c r="AU146" s="21" t="s">
        <v>84</v>
      </c>
      <c r="AY146" s="21" t="s">
        <v>132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1" t="s">
        <v>82</v>
      </c>
      <c r="BK146" s="202">
        <f>ROUND(I146*H146,2)</f>
        <v>0</v>
      </c>
      <c r="BL146" s="21" t="s">
        <v>139</v>
      </c>
      <c r="BM146" s="21" t="s">
        <v>253</v>
      </c>
    </row>
    <row r="147" spans="2:65" s="1" customFormat="1" ht="24">
      <c r="B147" s="38"/>
      <c r="C147" s="60"/>
      <c r="D147" s="203" t="s">
        <v>141</v>
      </c>
      <c r="E147" s="60"/>
      <c r="F147" s="204" t="s">
        <v>254</v>
      </c>
      <c r="G147" s="60"/>
      <c r="H147" s="60"/>
      <c r="I147" s="161"/>
      <c r="J147" s="60"/>
      <c r="K147" s="60"/>
      <c r="L147" s="58"/>
      <c r="M147" s="205"/>
      <c r="N147" s="39"/>
      <c r="O147" s="39"/>
      <c r="P147" s="39"/>
      <c r="Q147" s="39"/>
      <c r="R147" s="39"/>
      <c r="S147" s="39"/>
      <c r="T147" s="75"/>
      <c r="AT147" s="21" t="s">
        <v>141</v>
      </c>
      <c r="AU147" s="21" t="s">
        <v>84</v>
      </c>
    </row>
    <row r="148" spans="2:65" s="11" customFormat="1">
      <c r="B148" s="206"/>
      <c r="C148" s="207"/>
      <c r="D148" s="208" t="s">
        <v>143</v>
      </c>
      <c r="E148" s="209" t="s">
        <v>21</v>
      </c>
      <c r="F148" s="210" t="s">
        <v>255</v>
      </c>
      <c r="G148" s="207"/>
      <c r="H148" s="211">
        <v>319.7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143</v>
      </c>
      <c r="AU148" s="217" t="s">
        <v>84</v>
      </c>
      <c r="AV148" s="11" t="s">
        <v>84</v>
      </c>
      <c r="AW148" s="11" t="s">
        <v>37</v>
      </c>
      <c r="AX148" s="11" t="s">
        <v>82</v>
      </c>
      <c r="AY148" s="217" t="s">
        <v>132</v>
      </c>
    </row>
    <row r="149" spans="2:65" s="1" customFormat="1" ht="22.5" customHeight="1">
      <c r="B149" s="38"/>
      <c r="C149" s="191" t="s">
        <v>256</v>
      </c>
      <c r="D149" s="191" t="s">
        <v>134</v>
      </c>
      <c r="E149" s="192" t="s">
        <v>257</v>
      </c>
      <c r="F149" s="193" t="s">
        <v>258</v>
      </c>
      <c r="G149" s="194" t="s">
        <v>137</v>
      </c>
      <c r="H149" s="195">
        <v>319.7</v>
      </c>
      <c r="I149" s="196"/>
      <c r="J149" s="197">
        <f>ROUND(I149*H149,2)</f>
        <v>0</v>
      </c>
      <c r="K149" s="193" t="s">
        <v>138</v>
      </c>
      <c r="L149" s="58"/>
      <c r="M149" s="198" t="s">
        <v>21</v>
      </c>
      <c r="N149" s="199" t="s">
        <v>45</v>
      </c>
      <c r="O149" s="39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1" t="s">
        <v>139</v>
      </c>
      <c r="AT149" s="21" t="s">
        <v>134</v>
      </c>
      <c r="AU149" s="21" t="s">
        <v>84</v>
      </c>
      <c r="AY149" s="21" t="s">
        <v>132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1" t="s">
        <v>82</v>
      </c>
      <c r="BK149" s="202">
        <f>ROUND(I149*H149,2)</f>
        <v>0</v>
      </c>
      <c r="BL149" s="21" t="s">
        <v>139</v>
      </c>
      <c r="BM149" s="21" t="s">
        <v>259</v>
      </c>
    </row>
    <row r="150" spans="2:65" s="1" customFormat="1" ht="24">
      <c r="B150" s="38"/>
      <c r="C150" s="60"/>
      <c r="D150" s="203" t="s">
        <v>141</v>
      </c>
      <c r="E150" s="60"/>
      <c r="F150" s="204" t="s">
        <v>260</v>
      </c>
      <c r="G150" s="60"/>
      <c r="H150" s="60"/>
      <c r="I150" s="161"/>
      <c r="J150" s="60"/>
      <c r="K150" s="60"/>
      <c r="L150" s="58"/>
      <c r="M150" s="205"/>
      <c r="N150" s="39"/>
      <c r="O150" s="39"/>
      <c r="P150" s="39"/>
      <c r="Q150" s="39"/>
      <c r="R150" s="39"/>
      <c r="S150" s="39"/>
      <c r="T150" s="75"/>
      <c r="AT150" s="21" t="s">
        <v>141</v>
      </c>
      <c r="AU150" s="21" t="s">
        <v>84</v>
      </c>
    </row>
    <row r="151" spans="2:65" s="11" customFormat="1">
      <c r="B151" s="206"/>
      <c r="C151" s="207"/>
      <c r="D151" s="208" t="s">
        <v>143</v>
      </c>
      <c r="E151" s="209" t="s">
        <v>21</v>
      </c>
      <c r="F151" s="210" t="s">
        <v>255</v>
      </c>
      <c r="G151" s="207"/>
      <c r="H151" s="211">
        <v>319.7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143</v>
      </c>
      <c r="AU151" s="217" t="s">
        <v>84</v>
      </c>
      <c r="AV151" s="11" t="s">
        <v>84</v>
      </c>
      <c r="AW151" s="11" t="s">
        <v>37</v>
      </c>
      <c r="AX151" s="11" t="s">
        <v>82</v>
      </c>
      <c r="AY151" s="217" t="s">
        <v>132</v>
      </c>
    </row>
    <row r="152" spans="2:65" s="1" customFormat="1" ht="22.5" customHeight="1">
      <c r="B152" s="38"/>
      <c r="C152" s="191" t="s">
        <v>261</v>
      </c>
      <c r="D152" s="191" t="s">
        <v>134</v>
      </c>
      <c r="E152" s="192" t="s">
        <v>262</v>
      </c>
      <c r="F152" s="193" t="s">
        <v>263</v>
      </c>
      <c r="G152" s="194" t="s">
        <v>137</v>
      </c>
      <c r="H152" s="195">
        <v>319.7</v>
      </c>
      <c r="I152" s="196"/>
      <c r="J152" s="197">
        <f>ROUND(I152*H152,2)</f>
        <v>0</v>
      </c>
      <c r="K152" s="193" t="s">
        <v>138</v>
      </c>
      <c r="L152" s="58"/>
      <c r="M152" s="198" t="s">
        <v>21</v>
      </c>
      <c r="N152" s="199" t="s">
        <v>45</v>
      </c>
      <c r="O152" s="39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1" t="s">
        <v>139</v>
      </c>
      <c r="AT152" s="21" t="s">
        <v>134</v>
      </c>
      <c r="AU152" s="21" t="s">
        <v>84</v>
      </c>
      <c r="AY152" s="21" t="s">
        <v>132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1" t="s">
        <v>82</v>
      </c>
      <c r="BK152" s="202">
        <f>ROUND(I152*H152,2)</f>
        <v>0</v>
      </c>
      <c r="BL152" s="21" t="s">
        <v>139</v>
      </c>
      <c r="BM152" s="21" t="s">
        <v>264</v>
      </c>
    </row>
    <row r="153" spans="2:65" s="1" customFormat="1" ht="24">
      <c r="B153" s="38"/>
      <c r="C153" s="60"/>
      <c r="D153" s="203" t="s">
        <v>141</v>
      </c>
      <c r="E153" s="60"/>
      <c r="F153" s="204" t="s">
        <v>265</v>
      </c>
      <c r="G153" s="60"/>
      <c r="H153" s="60"/>
      <c r="I153" s="161"/>
      <c r="J153" s="60"/>
      <c r="K153" s="60"/>
      <c r="L153" s="58"/>
      <c r="M153" s="205"/>
      <c r="N153" s="39"/>
      <c r="O153" s="39"/>
      <c r="P153" s="39"/>
      <c r="Q153" s="39"/>
      <c r="R153" s="39"/>
      <c r="S153" s="39"/>
      <c r="T153" s="75"/>
      <c r="AT153" s="21" t="s">
        <v>141</v>
      </c>
      <c r="AU153" s="21" t="s">
        <v>84</v>
      </c>
    </row>
    <row r="154" spans="2:65" s="11" customFormat="1">
      <c r="B154" s="206"/>
      <c r="C154" s="207"/>
      <c r="D154" s="208" t="s">
        <v>143</v>
      </c>
      <c r="E154" s="209" t="s">
        <v>21</v>
      </c>
      <c r="F154" s="210" t="s">
        <v>255</v>
      </c>
      <c r="G154" s="207"/>
      <c r="H154" s="211">
        <v>319.7</v>
      </c>
      <c r="I154" s="212"/>
      <c r="J154" s="207"/>
      <c r="K154" s="207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143</v>
      </c>
      <c r="AU154" s="217" t="s">
        <v>84</v>
      </c>
      <c r="AV154" s="11" t="s">
        <v>84</v>
      </c>
      <c r="AW154" s="11" t="s">
        <v>37</v>
      </c>
      <c r="AX154" s="11" t="s">
        <v>82</v>
      </c>
      <c r="AY154" s="217" t="s">
        <v>132</v>
      </c>
    </row>
    <row r="155" spans="2:65" s="1" customFormat="1" ht="22.5" customHeight="1">
      <c r="B155" s="38"/>
      <c r="C155" s="191" t="s">
        <v>266</v>
      </c>
      <c r="D155" s="191" t="s">
        <v>134</v>
      </c>
      <c r="E155" s="192" t="s">
        <v>267</v>
      </c>
      <c r="F155" s="193" t="s">
        <v>268</v>
      </c>
      <c r="G155" s="194" t="s">
        <v>137</v>
      </c>
      <c r="H155" s="195">
        <v>34.5</v>
      </c>
      <c r="I155" s="196"/>
      <c r="J155" s="197">
        <f>ROUND(I155*H155,2)</f>
        <v>0</v>
      </c>
      <c r="K155" s="193" t="s">
        <v>138</v>
      </c>
      <c r="L155" s="58"/>
      <c r="M155" s="198" t="s">
        <v>21</v>
      </c>
      <c r="N155" s="199" t="s">
        <v>45</v>
      </c>
      <c r="O155" s="39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1" t="s">
        <v>139</v>
      </c>
      <c r="AT155" s="21" t="s">
        <v>134</v>
      </c>
      <c r="AU155" s="21" t="s">
        <v>84</v>
      </c>
      <c r="AY155" s="21" t="s">
        <v>132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1" t="s">
        <v>82</v>
      </c>
      <c r="BK155" s="202">
        <f>ROUND(I155*H155,2)</f>
        <v>0</v>
      </c>
      <c r="BL155" s="21" t="s">
        <v>139</v>
      </c>
      <c r="BM155" s="21" t="s">
        <v>269</v>
      </c>
    </row>
    <row r="156" spans="2:65" s="1" customFormat="1" ht="24">
      <c r="B156" s="38"/>
      <c r="C156" s="60"/>
      <c r="D156" s="203" t="s">
        <v>141</v>
      </c>
      <c r="E156" s="60"/>
      <c r="F156" s="204" t="s">
        <v>270</v>
      </c>
      <c r="G156" s="60"/>
      <c r="H156" s="60"/>
      <c r="I156" s="161"/>
      <c r="J156" s="60"/>
      <c r="K156" s="60"/>
      <c r="L156" s="58"/>
      <c r="M156" s="205"/>
      <c r="N156" s="39"/>
      <c r="O156" s="39"/>
      <c r="P156" s="39"/>
      <c r="Q156" s="39"/>
      <c r="R156" s="39"/>
      <c r="S156" s="39"/>
      <c r="T156" s="75"/>
      <c r="AT156" s="21" t="s">
        <v>141</v>
      </c>
      <c r="AU156" s="21" t="s">
        <v>84</v>
      </c>
    </row>
    <row r="157" spans="2:65" s="11" customFormat="1">
      <c r="B157" s="206"/>
      <c r="C157" s="207"/>
      <c r="D157" s="208" t="s">
        <v>143</v>
      </c>
      <c r="E157" s="209" t="s">
        <v>21</v>
      </c>
      <c r="F157" s="210" t="s">
        <v>271</v>
      </c>
      <c r="G157" s="207"/>
      <c r="H157" s="211">
        <v>34.5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143</v>
      </c>
      <c r="AU157" s="217" t="s">
        <v>84</v>
      </c>
      <c r="AV157" s="11" t="s">
        <v>84</v>
      </c>
      <c r="AW157" s="11" t="s">
        <v>37</v>
      </c>
      <c r="AX157" s="11" t="s">
        <v>82</v>
      </c>
      <c r="AY157" s="217" t="s">
        <v>132</v>
      </c>
    </row>
    <row r="158" spans="2:65" s="1" customFormat="1" ht="22.5" customHeight="1">
      <c r="B158" s="38"/>
      <c r="C158" s="191" t="s">
        <v>272</v>
      </c>
      <c r="D158" s="191" t="s">
        <v>134</v>
      </c>
      <c r="E158" s="192" t="s">
        <v>267</v>
      </c>
      <c r="F158" s="193" t="s">
        <v>268</v>
      </c>
      <c r="G158" s="194" t="s">
        <v>137</v>
      </c>
      <c r="H158" s="195">
        <v>34.5</v>
      </c>
      <c r="I158" s="196"/>
      <c r="J158" s="197">
        <f>ROUND(I158*H158,2)</f>
        <v>0</v>
      </c>
      <c r="K158" s="193" t="s">
        <v>138</v>
      </c>
      <c r="L158" s="58"/>
      <c r="M158" s="198" t="s">
        <v>21</v>
      </c>
      <c r="N158" s="199" t="s">
        <v>45</v>
      </c>
      <c r="O158" s="39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1" t="s">
        <v>139</v>
      </c>
      <c r="AT158" s="21" t="s">
        <v>134</v>
      </c>
      <c r="AU158" s="21" t="s">
        <v>84</v>
      </c>
      <c r="AY158" s="21" t="s">
        <v>132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1" t="s">
        <v>82</v>
      </c>
      <c r="BK158" s="202">
        <f>ROUND(I158*H158,2)</f>
        <v>0</v>
      </c>
      <c r="BL158" s="21" t="s">
        <v>139</v>
      </c>
      <c r="BM158" s="21" t="s">
        <v>273</v>
      </c>
    </row>
    <row r="159" spans="2:65" s="1" customFormat="1" ht="24">
      <c r="B159" s="38"/>
      <c r="C159" s="60"/>
      <c r="D159" s="203" t="s">
        <v>141</v>
      </c>
      <c r="E159" s="60"/>
      <c r="F159" s="204" t="s">
        <v>270</v>
      </c>
      <c r="G159" s="60"/>
      <c r="H159" s="60"/>
      <c r="I159" s="161"/>
      <c r="J159" s="60"/>
      <c r="K159" s="60"/>
      <c r="L159" s="58"/>
      <c r="M159" s="205"/>
      <c r="N159" s="39"/>
      <c r="O159" s="39"/>
      <c r="P159" s="39"/>
      <c r="Q159" s="39"/>
      <c r="R159" s="39"/>
      <c r="S159" s="39"/>
      <c r="T159" s="75"/>
      <c r="AT159" s="21" t="s">
        <v>141</v>
      </c>
      <c r="AU159" s="21" t="s">
        <v>84</v>
      </c>
    </row>
    <row r="160" spans="2:65" s="11" customFormat="1">
      <c r="B160" s="206"/>
      <c r="C160" s="207"/>
      <c r="D160" s="208" t="s">
        <v>143</v>
      </c>
      <c r="E160" s="209" t="s">
        <v>21</v>
      </c>
      <c r="F160" s="210" t="s">
        <v>271</v>
      </c>
      <c r="G160" s="207"/>
      <c r="H160" s="211">
        <v>34.5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143</v>
      </c>
      <c r="AU160" s="217" t="s">
        <v>84</v>
      </c>
      <c r="AV160" s="11" t="s">
        <v>84</v>
      </c>
      <c r="AW160" s="11" t="s">
        <v>37</v>
      </c>
      <c r="AX160" s="11" t="s">
        <v>82</v>
      </c>
      <c r="AY160" s="217" t="s">
        <v>132</v>
      </c>
    </row>
    <row r="161" spans="2:65" s="1" customFormat="1" ht="22.5" customHeight="1">
      <c r="B161" s="38"/>
      <c r="C161" s="191" t="s">
        <v>274</v>
      </c>
      <c r="D161" s="191" t="s">
        <v>134</v>
      </c>
      <c r="E161" s="192" t="s">
        <v>275</v>
      </c>
      <c r="F161" s="193" t="s">
        <v>276</v>
      </c>
      <c r="G161" s="194" t="s">
        <v>137</v>
      </c>
      <c r="H161" s="195">
        <v>319.7</v>
      </c>
      <c r="I161" s="196"/>
      <c r="J161" s="197">
        <f>ROUND(I161*H161,2)</f>
        <v>0</v>
      </c>
      <c r="K161" s="193" t="s">
        <v>138</v>
      </c>
      <c r="L161" s="58"/>
      <c r="M161" s="198" t="s">
        <v>21</v>
      </c>
      <c r="N161" s="199" t="s">
        <v>45</v>
      </c>
      <c r="O161" s="39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1" t="s">
        <v>139</v>
      </c>
      <c r="AT161" s="21" t="s">
        <v>134</v>
      </c>
      <c r="AU161" s="21" t="s">
        <v>84</v>
      </c>
      <c r="AY161" s="21" t="s">
        <v>132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1" t="s">
        <v>82</v>
      </c>
      <c r="BK161" s="202">
        <f>ROUND(I161*H161,2)</f>
        <v>0</v>
      </c>
      <c r="BL161" s="21" t="s">
        <v>139</v>
      </c>
      <c r="BM161" s="21" t="s">
        <v>277</v>
      </c>
    </row>
    <row r="162" spans="2:65" s="1" customFormat="1" ht="24">
      <c r="B162" s="38"/>
      <c r="C162" s="60"/>
      <c r="D162" s="203" t="s">
        <v>141</v>
      </c>
      <c r="E162" s="60"/>
      <c r="F162" s="204" t="s">
        <v>278</v>
      </c>
      <c r="G162" s="60"/>
      <c r="H162" s="60"/>
      <c r="I162" s="161"/>
      <c r="J162" s="60"/>
      <c r="K162" s="60"/>
      <c r="L162" s="58"/>
      <c r="M162" s="205"/>
      <c r="N162" s="39"/>
      <c r="O162" s="39"/>
      <c r="P162" s="39"/>
      <c r="Q162" s="39"/>
      <c r="R162" s="39"/>
      <c r="S162" s="39"/>
      <c r="T162" s="75"/>
      <c r="AT162" s="21" t="s">
        <v>141</v>
      </c>
      <c r="AU162" s="21" t="s">
        <v>84</v>
      </c>
    </row>
    <row r="163" spans="2:65" s="11" customFormat="1">
      <c r="B163" s="206"/>
      <c r="C163" s="207"/>
      <c r="D163" s="208" t="s">
        <v>143</v>
      </c>
      <c r="E163" s="209" t="s">
        <v>21</v>
      </c>
      <c r="F163" s="210" t="s">
        <v>255</v>
      </c>
      <c r="G163" s="207"/>
      <c r="H163" s="211">
        <v>319.7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143</v>
      </c>
      <c r="AU163" s="217" t="s">
        <v>84</v>
      </c>
      <c r="AV163" s="11" t="s">
        <v>84</v>
      </c>
      <c r="AW163" s="11" t="s">
        <v>37</v>
      </c>
      <c r="AX163" s="11" t="s">
        <v>82</v>
      </c>
      <c r="AY163" s="217" t="s">
        <v>132</v>
      </c>
    </row>
    <row r="164" spans="2:65" s="1" customFormat="1" ht="22.5" customHeight="1">
      <c r="B164" s="38"/>
      <c r="C164" s="191" t="s">
        <v>279</v>
      </c>
      <c r="D164" s="191" t="s">
        <v>134</v>
      </c>
      <c r="E164" s="192" t="s">
        <v>280</v>
      </c>
      <c r="F164" s="193" t="s">
        <v>281</v>
      </c>
      <c r="G164" s="194" t="s">
        <v>137</v>
      </c>
      <c r="H164" s="195">
        <v>380.1</v>
      </c>
      <c r="I164" s="196"/>
      <c r="J164" s="197">
        <f>ROUND(I164*H164,2)</f>
        <v>0</v>
      </c>
      <c r="K164" s="193" t="s">
        <v>138</v>
      </c>
      <c r="L164" s="58"/>
      <c r="M164" s="198" t="s">
        <v>21</v>
      </c>
      <c r="N164" s="199" t="s">
        <v>45</v>
      </c>
      <c r="O164" s="39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1" t="s">
        <v>139</v>
      </c>
      <c r="AT164" s="21" t="s">
        <v>134</v>
      </c>
      <c r="AU164" s="21" t="s">
        <v>84</v>
      </c>
      <c r="AY164" s="21" t="s">
        <v>132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1" t="s">
        <v>82</v>
      </c>
      <c r="BK164" s="202">
        <f>ROUND(I164*H164,2)</f>
        <v>0</v>
      </c>
      <c r="BL164" s="21" t="s">
        <v>139</v>
      </c>
      <c r="BM164" s="21" t="s">
        <v>282</v>
      </c>
    </row>
    <row r="165" spans="2:65" s="1" customFormat="1" ht="24">
      <c r="B165" s="38"/>
      <c r="C165" s="60"/>
      <c r="D165" s="203" t="s">
        <v>141</v>
      </c>
      <c r="E165" s="60"/>
      <c r="F165" s="204" t="s">
        <v>283</v>
      </c>
      <c r="G165" s="60"/>
      <c r="H165" s="60"/>
      <c r="I165" s="161"/>
      <c r="J165" s="60"/>
      <c r="K165" s="60"/>
      <c r="L165" s="58"/>
      <c r="M165" s="205"/>
      <c r="N165" s="39"/>
      <c r="O165" s="39"/>
      <c r="P165" s="39"/>
      <c r="Q165" s="39"/>
      <c r="R165" s="39"/>
      <c r="S165" s="39"/>
      <c r="T165" s="75"/>
      <c r="AT165" s="21" t="s">
        <v>141</v>
      </c>
      <c r="AU165" s="21" t="s">
        <v>84</v>
      </c>
    </row>
    <row r="166" spans="2:65" s="11" customFormat="1">
      <c r="B166" s="206"/>
      <c r="C166" s="207"/>
      <c r="D166" s="208" t="s">
        <v>143</v>
      </c>
      <c r="E166" s="209" t="s">
        <v>21</v>
      </c>
      <c r="F166" s="210" t="s">
        <v>284</v>
      </c>
      <c r="G166" s="207"/>
      <c r="H166" s="211">
        <v>380.1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143</v>
      </c>
      <c r="AU166" s="217" t="s">
        <v>84</v>
      </c>
      <c r="AV166" s="11" t="s">
        <v>84</v>
      </c>
      <c r="AW166" s="11" t="s">
        <v>37</v>
      </c>
      <c r="AX166" s="11" t="s">
        <v>82</v>
      </c>
      <c r="AY166" s="217" t="s">
        <v>132</v>
      </c>
    </row>
    <row r="167" spans="2:65" s="1" customFormat="1" ht="22.5" customHeight="1">
      <c r="B167" s="38"/>
      <c r="C167" s="191" t="s">
        <v>285</v>
      </c>
      <c r="D167" s="191" t="s">
        <v>134</v>
      </c>
      <c r="E167" s="192" t="s">
        <v>286</v>
      </c>
      <c r="F167" s="193" t="s">
        <v>287</v>
      </c>
      <c r="G167" s="194" t="s">
        <v>137</v>
      </c>
      <c r="H167" s="195">
        <v>34.5</v>
      </c>
      <c r="I167" s="196"/>
      <c r="J167" s="197">
        <f>ROUND(I167*H167,2)</f>
        <v>0</v>
      </c>
      <c r="K167" s="193" t="s">
        <v>138</v>
      </c>
      <c r="L167" s="58"/>
      <c r="M167" s="198" t="s">
        <v>21</v>
      </c>
      <c r="N167" s="199" t="s">
        <v>45</v>
      </c>
      <c r="O167" s="39"/>
      <c r="P167" s="200">
        <f>O167*H167</f>
        <v>0</v>
      </c>
      <c r="Q167" s="200">
        <v>8.4250000000000005E-2</v>
      </c>
      <c r="R167" s="200">
        <f>Q167*H167</f>
        <v>2.906625</v>
      </c>
      <c r="S167" s="200">
        <v>0</v>
      </c>
      <c r="T167" s="201">
        <f>S167*H167</f>
        <v>0</v>
      </c>
      <c r="AR167" s="21" t="s">
        <v>139</v>
      </c>
      <c r="AT167" s="21" t="s">
        <v>134</v>
      </c>
      <c r="AU167" s="21" t="s">
        <v>84</v>
      </c>
      <c r="AY167" s="21" t="s">
        <v>132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1" t="s">
        <v>82</v>
      </c>
      <c r="BK167" s="202">
        <f>ROUND(I167*H167,2)</f>
        <v>0</v>
      </c>
      <c r="BL167" s="21" t="s">
        <v>139</v>
      </c>
      <c r="BM167" s="21" t="s">
        <v>288</v>
      </c>
    </row>
    <row r="168" spans="2:65" s="1" customFormat="1" ht="36">
      <c r="B168" s="38"/>
      <c r="C168" s="60"/>
      <c r="D168" s="203" t="s">
        <v>141</v>
      </c>
      <c r="E168" s="60"/>
      <c r="F168" s="204" t="s">
        <v>289</v>
      </c>
      <c r="G168" s="60"/>
      <c r="H168" s="60"/>
      <c r="I168" s="161"/>
      <c r="J168" s="60"/>
      <c r="K168" s="60"/>
      <c r="L168" s="58"/>
      <c r="M168" s="205"/>
      <c r="N168" s="39"/>
      <c r="O168" s="39"/>
      <c r="P168" s="39"/>
      <c r="Q168" s="39"/>
      <c r="R168" s="39"/>
      <c r="S168" s="39"/>
      <c r="T168" s="75"/>
      <c r="AT168" s="21" t="s">
        <v>141</v>
      </c>
      <c r="AU168" s="21" t="s">
        <v>84</v>
      </c>
    </row>
    <row r="169" spans="2:65" s="11" customFormat="1">
      <c r="B169" s="206"/>
      <c r="C169" s="207"/>
      <c r="D169" s="208" t="s">
        <v>143</v>
      </c>
      <c r="E169" s="209" t="s">
        <v>21</v>
      </c>
      <c r="F169" s="210" t="s">
        <v>271</v>
      </c>
      <c r="G169" s="207"/>
      <c r="H169" s="211">
        <v>34.5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143</v>
      </c>
      <c r="AU169" s="217" t="s">
        <v>84</v>
      </c>
      <c r="AV169" s="11" t="s">
        <v>84</v>
      </c>
      <c r="AW169" s="11" t="s">
        <v>37</v>
      </c>
      <c r="AX169" s="11" t="s">
        <v>82</v>
      </c>
      <c r="AY169" s="217" t="s">
        <v>132</v>
      </c>
    </row>
    <row r="170" spans="2:65" s="1" customFormat="1" ht="22.5" customHeight="1">
      <c r="B170" s="38"/>
      <c r="C170" s="219" t="s">
        <v>290</v>
      </c>
      <c r="D170" s="219" t="s">
        <v>209</v>
      </c>
      <c r="E170" s="220" t="s">
        <v>291</v>
      </c>
      <c r="F170" s="221" t="s">
        <v>292</v>
      </c>
      <c r="G170" s="222" t="s">
        <v>137</v>
      </c>
      <c r="H170" s="223">
        <v>34.5</v>
      </c>
      <c r="I170" s="224"/>
      <c r="J170" s="225">
        <f>ROUND(I170*H170,2)</f>
        <v>0</v>
      </c>
      <c r="K170" s="221" t="s">
        <v>138</v>
      </c>
      <c r="L170" s="226"/>
      <c r="M170" s="227" t="s">
        <v>21</v>
      </c>
      <c r="N170" s="228" t="s">
        <v>45</v>
      </c>
      <c r="O170" s="39"/>
      <c r="P170" s="200">
        <f>O170*H170</f>
        <v>0</v>
      </c>
      <c r="Q170" s="200">
        <v>0.13</v>
      </c>
      <c r="R170" s="200">
        <f>Q170*H170</f>
        <v>4.4850000000000003</v>
      </c>
      <c r="S170" s="200">
        <v>0</v>
      </c>
      <c r="T170" s="201">
        <f>S170*H170</f>
        <v>0</v>
      </c>
      <c r="AR170" s="21" t="s">
        <v>177</v>
      </c>
      <c r="AT170" s="21" t="s">
        <v>209</v>
      </c>
      <c r="AU170" s="21" t="s">
        <v>84</v>
      </c>
      <c r="AY170" s="21" t="s">
        <v>132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1" t="s">
        <v>82</v>
      </c>
      <c r="BK170" s="202">
        <f>ROUND(I170*H170,2)</f>
        <v>0</v>
      </c>
      <c r="BL170" s="21" t="s">
        <v>139</v>
      </c>
      <c r="BM170" s="21" t="s">
        <v>293</v>
      </c>
    </row>
    <row r="171" spans="2:65" s="1" customFormat="1">
      <c r="B171" s="38"/>
      <c r="C171" s="60"/>
      <c r="D171" s="203" t="s">
        <v>141</v>
      </c>
      <c r="E171" s="60"/>
      <c r="F171" s="204" t="s">
        <v>294</v>
      </c>
      <c r="G171" s="60"/>
      <c r="H171" s="60"/>
      <c r="I171" s="161"/>
      <c r="J171" s="60"/>
      <c r="K171" s="60"/>
      <c r="L171" s="58"/>
      <c r="M171" s="205"/>
      <c r="N171" s="39"/>
      <c r="O171" s="39"/>
      <c r="P171" s="39"/>
      <c r="Q171" s="39"/>
      <c r="R171" s="39"/>
      <c r="S171" s="39"/>
      <c r="T171" s="75"/>
      <c r="AT171" s="21" t="s">
        <v>141</v>
      </c>
      <c r="AU171" s="21" t="s">
        <v>84</v>
      </c>
    </row>
    <row r="172" spans="2:65" s="11" customFormat="1">
      <c r="B172" s="206"/>
      <c r="C172" s="207"/>
      <c r="D172" s="208" t="s">
        <v>143</v>
      </c>
      <c r="E172" s="209" t="s">
        <v>21</v>
      </c>
      <c r="F172" s="210" t="s">
        <v>271</v>
      </c>
      <c r="G172" s="207"/>
      <c r="H172" s="211">
        <v>34.5</v>
      </c>
      <c r="I172" s="212"/>
      <c r="J172" s="207"/>
      <c r="K172" s="207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143</v>
      </c>
      <c r="AU172" s="217" t="s">
        <v>84</v>
      </c>
      <c r="AV172" s="11" t="s">
        <v>84</v>
      </c>
      <c r="AW172" s="11" t="s">
        <v>37</v>
      </c>
      <c r="AX172" s="11" t="s">
        <v>82</v>
      </c>
      <c r="AY172" s="217" t="s">
        <v>132</v>
      </c>
    </row>
    <row r="173" spans="2:65" s="1" customFormat="1" ht="31.5" customHeight="1">
      <c r="B173" s="38"/>
      <c r="C173" s="191" t="s">
        <v>295</v>
      </c>
      <c r="D173" s="191" t="s">
        <v>134</v>
      </c>
      <c r="E173" s="192" t="s">
        <v>296</v>
      </c>
      <c r="F173" s="193" t="s">
        <v>297</v>
      </c>
      <c r="G173" s="194" t="s">
        <v>137</v>
      </c>
      <c r="H173" s="195">
        <v>335.685</v>
      </c>
      <c r="I173" s="196"/>
      <c r="J173" s="197">
        <f>ROUND(I173*H173,2)</f>
        <v>0</v>
      </c>
      <c r="K173" s="193" t="s">
        <v>21</v>
      </c>
      <c r="L173" s="58"/>
      <c r="M173" s="198" t="s">
        <v>21</v>
      </c>
      <c r="N173" s="199" t="s">
        <v>45</v>
      </c>
      <c r="O173" s="39"/>
      <c r="P173" s="200">
        <f>O173*H173</f>
        <v>0</v>
      </c>
      <c r="Q173" s="200">
        <v>2.8510000000000001E-2</v>
      </c>
      <c r="R173" s="200">
        <f>Q173*H173</f>
        <v>9.5703793499999996</v>
      </c>
      <c r="S173" s="200">
        <v>0</v>
      </c>
      <c r="T173" s="201">
        <f>S173*H173</f>
        <v>0</v>
      </c>
      <c r="AR173" s="21" t="s">
        <v>139</v>
      </c>
      <c r="AT173" s="21" t="s">
        <v>134</v>
      </c>
      <c r="AU173" s="21" t="s">
        <v>84</v>
      </c>
      <c r="AY173" s="21" t="s">
        <v>132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1" t="s">
        <v>82</v>
      </c>
      <c r="BK173" s="202">
        <f>ROUND(I173*H173,2)</f>
        <v>0</v>
      </c>
      <c r="BL173" s="21" t="s">
        <v>139</v>
      </c>
      <c r="BM173" s="21" t="s">
        <v>298</v>
      </c>
    </row>
    <row r="174" spans="2:65" s="1" customFormat="1" ht="24">
      <c r="B174" s="38"/>
      <c r="C174" s="60"/>
      <c r="D174" s="203" t="s">
        <v>141</v>
      </c>
      <c r="E174" s="60"/>
      <c r="F174" s="204" t="s">
        <v>297</v>
      </c>
      <c r="G174" s="60"/>
      <c r="H174" s="60"/>
      <c r="I174" s="161"/>
      <c r="J174" s="60"/>
      <c r="K174" s="60"/>
      <c r="L174" s="58"/>
      <c r="M174" s="205"/>
      <c r="N174" s="39"/>
      <c r="O174" s="39"/>
      <c r="P174" s="39"/>
      <c r="Q174" s="39"/>
      <c r="R174" s="39"/>
      <c r="S174" s="39"/>
      <c r="T174" s="75"/>
      <c r="AT174" s="21" t="s">
        <v>141</v>
      </c>
      <c r="AU174" s="21" t="s">
        <v>84</v>
      </c>
    </row>
    <row r="175" spans="2:65" s="11" customFormat="1">
      <c r="B175" s="206"/>
      <c r="C175" s="207"/>
      <c r="D175" s="203" t="s">
        <v>143</v>
      </c>
      <c r="E175" s="229" t="s">
        <v>21</v>
      </c>
      <c r="F175" s="230" t="s">
        <v>255</v>
      </c>
      <c r="G175" s="207"/>
      <c r="H175" s="231">
        <v>319.7</v>
      </c>
      <c r="I175" s="212"/>
      <c r="J175" s="207"/>
      <c r="K175" s="207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143</v>
      </c>
      <c r="AU175" s="217" t="s">
        <v>84</v>
      </c>
      <c r="AV175" s="11" t="s">
        <v>84</v>
      </c>
      <c r="AW175" s="11" t="s">
        <v>37</v>
      </c>
      <c r="AX175" s="11" t="s">
        <v>82</v>
      </c>
      <c r="AY175" s="217" t="s">
        <v>132</v>
      </c>
    </row>
    <row r="176" spans="2:65" s="11" customFormat="1">
      <c r="B176" s="206"/>
      <c r="C176" s="207"/>
      <c r="D176" s="203" t="s">
        <v>143</v>
      </c>
      <c r="E176" s="207"/>
      <c r="F176" s="230" t="s">
        <v>299</v>
      </c>
      <c r="G176" s="207"/>
      <c r="H176" s="231">
        <v>335.685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143</v>
      </c>
      <c r="AU176" s="217" t="s">
        <v>84</v>
      </c>
      <c r="AV176" s="11" t="s">
        <v>84</v>
      </c>
      <c r="AW176" s="11" t="s">
        <v>6</v>
      </c>
      <c r="AX176" s="11" t="s">
        <v>82</v>
      </c>
      <c r="AY176" s="217" t="s">
        <v>132</v>
      </c>
    </row>
    <row r="177" spans="2:65" s="10" customFormat="1" ht="29.85" customHeight="1">
      <c r="B177" s="174"/>
      <c r="C177" s="175"/>
      <c r="D177" s="188" t="s">
        <v>73</v>
      </c>
      <c r="E177" s="189" t="s">
        <v>177</v>
      </c>
      <c r="F177" s="189" t="s">
        <v>300</v>
      </c>
      <c r="G177" s="175"/>
      <c r="H177" s="175"/>
      <c r="I177" s="178"/>
      <c r="J177" s="190">
        <f>BK177</f>
        <v>0</v>
      </c>
      <c r="K177" s="175"/>
      <c r="L177" s="180"/>
      <c r="M177" s="181"/>
      <c r="N177" s="182"/>
      <c r="O177" s="182"/>
      <c r="P177" s="183">
        <f>SUM(P178:P194)</f>
        <v>0</v>
      </c>
      <c r="Q177" s="182"/>
      <c r="R177" s="183">
        <f>SUM(R178:R194)</f>
        <v>0.1804</v>
      </c>
      <c r="S177" s="182"/>
      <c r="T177" s="184">
        <f>SUM(T178:T194)</f>
        <v>0</v>
      </c>
      <c r="AR177" s="185" t="s">
        <v>82</v>
      </c>
      <c r="AT177" s="186" t="s">
        <v>73</v>
      </c>
      <c r="AU177" s="186" t="s">
        <v>82</v>
      </c>
      <c r="AY177" s="185" t="s">
        <v>132</v>
      </c>
      <c r="BK177" s="187">
        <f>SUM(BK178:BK194)</f>
        <v>0</v>
      </c>
    </row>
    <row r="178" spans="2:65" s="1" customFormat="1" ht="22.5" customHeight="1">
      <c r="B178" s="38"/>
      <c r="C178" s="191" t="s">
        <v>301</v>
      </c>
      <c r="D178" s="191" t="s">
        <v>134</v>
      </c>
      <c r="E178" s="192" t="s">
        <v>302</v>
      </c>
      <c r="F178" s="193" t="s">
        <v>303</v>
      </c>
      <c r="G178" s="194" t="s">
        <v>152</v>
      </c>
      <c r="H178" s="195">
        <v>4</v>
      </c>
      <c r="I178" s="196"/>
      <c r="J178" s="197">
        <f>ROUND(I178*H178,2)</f>
        <v>0</v>
      </c>
      <c r="K178" s="193" t="s">
        <v>138</v>
      </c>
      <c r="L178" s="58"/>
      <c r="M178" s="198" t="s">
        <v>21</v>
      </c>
      <c r="N178" s="199" t="s">
        <v>45</v>
      </c>
      <c r="O178" s="39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1" t="s">
        <v>139</v>
      </c>
      <c r="AT178" s="21" t="s">
        <v>134</v>
      </c>
      <c r="AU178" s="21" t="s">
        <v>84</v>
      </c>
      <c r="AY178" s="21" t="s">
        <v>132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21" t="s">
        <v>82</v>
      </c>
      <c r="BK178" s="202">
        <f>ROUND(I178*H178,2)</f>
        <v>0</v>
      </c>
      <c r="BL178" s="21" t="s">
        <v>139</v>
      </c>
      <c r="BM178" s="21" t="s">
        <v>304</v>
      </c>
    </row>
    <row r="179" spans="2:65" s="1" customFormat="1" ht="24">
      <c r="B179" s="38"/>
      <c r="C179" s="60"/>
      <c r="D179" s="203" t="s">
        <v>141</v>
      </c>
      <c r="E179" s="60"/>
      <c r="F179" s="204" t="s">
        <v>305</v>
      </c>
      <c r="G179" s="60"/>
      <c r="H179" s="60"/>
      <c r="I179" s="161"/>
      <c r="J179" s="60"/>
      <c r="K179" s="60"/>
      <c r="L179" s="58"/>
      <c r="M179" s="205"/>
      <c r="N179" s="39"/>
      <c r="O179" s="39"/>
      <c r="P179" s="39"/>
      <c r="Q179" s="39"/>
      <c r="R179" s="39"/>
      <c r="S179" s="39"/>
      <c r="T179" s="75"/>
      <c r="AT179" s="21" t="s">
        <v>141</v>
      </c>
      <c r="AU179" s="21" t="s">
        <v>84</v>
      </c>
    </row>
    <row r="180" spans="2:65" s="11" customFormat="1">
      <c r="B180" s="206"/>
      <c r="C180" s="207"/>
      <c r="D180" s="208" t="s">
        <v>143</v>
      </c>
      <c r="E180" s="209" t="s">
        <v>21</v>
      </c>
      <c r="F180" s="210" t="s">
        <v>139</v>
      </c>
      <c r="G180" s="207"/>
      <c r="H180" s="211">
        <v>4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143</v>
      </c>
      <c r="AU180" s="217" t="s">
        <v>84</v>
      </c>
      <c r="AV180" s="11" t="s">
        <v>84</v>
      </c>
      <c r="AW180" s="11" t="s">
        <v>37</v>
      </c>
      <c r="AX180" s="11" t="s">
        <v>82</v>
      </c>
      <c r="AY180" s="217" t="s">
        <v>132</v>
      </c>
    </row>
    <row r="181" spans="2:65" s="1" customFormat="1" ht="22.5" customHeight="1">
      <c r="B181" s="38"/>
      <c r="C181" s="219" t="s">
        <v>306</v>
      </c>
      <c r="D181" s="219" t="s">
        <v>209</v>
      </c>
      <c r="E181" s="220" t="s">
        <v>307</v>
      </c>
      <c r="F181" s="221" t="s">
        <v>308</v>
      </c>
      <c r="G181" s="222" t="s">
        <v>152</v>
      </c>
      <c r="H181" s="223">
        <v>4</v>
      </c>
      <c r="I181" s="224"/>
      <c r="J181" s="225">
        <f>ROUND(I181*H181,2)</f>
        <v>0</v>
      </c>
      <c r="K181" s="221" t="s">
        <v>138</v>
      </c>
      <c r="L181" s="226"/>
      <c r="M181" s="227" t="s">
        <v>21</v>
      </c>
      <c r="N181" s="228" t="s">
        <v>45</v>
      </c>
      <c r="O181" s="39"/>
      <c r="P181" s="200">
        <f>O181*H181</f>
        <v>0</v>
      </c>
      <c r="Q181" s="200">
        <v>4.0000000000000003E-5</v>
      </c>
      <c r="R181" s="200">
        <f>Q181*H181</f>
        <v>1.6000000000000001E-4</v>
      </c>
      <c r="S181" s="200">
        <v>0</v>
      </c>
      <c r="T181" s="201">
        <f>S181*H181</f>
        <v>0</v>
      </c>
      <c r="AR181" s="21" t="s">
        <v>177</v>
      </c>
      <c r="AT181" s="21" t="s">
        <v>209</v>
      </c>
      <c r="AU181" s="21" t="s">
        <v>84</v>
      </c>
      <c r="AY181" s="21" t="s">
        <v>132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1" t="s">
        <v>82</v>
      </c>
      <c r="BK181" s="202">
        <f>ROUND(I181*H181,2)</f>
        <v>0</v>
      </c>
      <c r="BL181" s="21" t="s">
        <v>139</v>
      </c>
      <c r="BM181" s="21" t="s">
        <v>309</v>
      </c>
    </row>
    <row r="182" spans="2:65" s="1" customFormat="1">
      <c r="B182" s="38"/>
      <c r="C182" s="60"/>
      <c r="D182" s="208" t="s">
        <v>141</v>
      </c>
      <c r="E182" s="60"/>
      <c r="F182" s="218" t="s">
        <v>310</v>
      </c>
      <c r="G182" s="60"/>
      <c r="H182" s="60"/>
      <c r="I182" s="161"/>
      <c r="J182" s="60"/>
      <c r="K182" s="60"/>
      <c r="L182" s="58"/>
      <c r="M182" s="205"/>
      <c r="N182" s="39"/>
      <c r="O182" s="39"/>
      <c r="P182" s="39"/>
      <c r="Q182" s="39"/>
      <c r="R182" s="39"/>
      <c r="S182" s="39"/>
      <c r="T182" s="75"/>
      <c r="AT182" s="21" t="s">
        <v>141</v>
      </c>
      <c r="AU182" s="21" t="s">
        <v>84</v>
      </c>
    </row>
    <row r="183" spans="2:65" s="1" customFormat="1" ht="22.5" customHeight="1">
      <c r="B183" s="38"/>
      <c r="C183" s="191" t="s">
        <v>311</v>
      </c>
      <c r="D183" s="191" t="s">
        <v>134</v>
      </c>
      <c r="E183" s="192" t="s">
        <v>312</v>
      </c>
      <c r="F183" s="193" t="s">
        <v>313</v>
      </c>
      <c r="G183" s="194" t="s">
        <v>152</v>
      </c>
      <c r="H183" s="195">
        <v>4</v>
      </c>
      <c r="I183" s="196"/>
      <c r="J183" s="197">
        <f>ROUND(I183*H183,2)</f>
        <v>0</v>
      </c>
      <c r="K183" s="193" t="s">
        <v>138</v>
      </c>
      <c r="L183" s="58"/>
      <c r="M183" s="198" t="s">
        <v>21</v>
      </c>
      <c r="N183" s="199" t="s">
        <v>45</v>
      </c>
      <c r="O183" s="39"/>
      <c r="P183" s="200">
        <f>O183*H183</f>
        <v>0</v>
      </c>
      <c r="Q183" s="200">
        <v>1.082E-2</v>
      </c>
      <c r="R183" s="200">
        <f>Q183*H183</f>
        <v>4.3279999999999999E-2</v>
      </c>
      <c r="S183" s="200">
        <v>0</v>
      </c>
      <c r="T183" s="201">
        <f>S183*H183</f>
        <v>0</v>
      </c>
      <c r="AR183" s="21" t="s">
        <v>139</v>
      </c>
      <c r="AT183" s="21" t="s">
        <v>134</v>
      </c>
      <c r="AU183" s="21" t="s">
        <v>84</v>
      </c>
      <c r="AY183" s="21" t="s">
        <v>132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1" t="s">
        <v>82</v>
      </c>
      <c r="BK183" s="202">
        <f>ROUND(I183*H183,2)</f>
        <v>0</v>
      </c>
      <c r="BL183" s="21" t="s">
        <v>139</v>
      </c>
      <c r="BM183" s="21" t="s">
        <v>314</v>
      </c>
    </row>
    <row r="184" spans="2:65" s="1" customFormat="1" ht="24">
      <c r="B184" s="38"/>
      <c r="C184" s="60"/>
      <c r="D184" s="203" t="s">
        <v>141</v>
      </c>
      <c r="E184" s="60"/>
      <c r="F184" s="204" t="s">
        <v>315</v>
      </c>
      <c r="G184" s="60"/>
      <c r="H184" s="60"/>
      <c r="I184" s="161"/>
      <c r="J184" s="60"/>
      <c r="K184" s="60"/>
      <c r="L184" s="58"/>
      <c r="M184" s="205"/>
      <c r="N184" s="39"/>
      <c r="O184" s="39"/>
      <c r="P184" s="39"/>
      <c r="Q184" s="39"/>
      <c r="R184" s="39"/>
      <c r="S184" s="39"/>
      <c r="T184" s="75"/>
      <c r="AT184" s="21" t="s">
        <v>141</v>
      </c>
      <c r="AU184" s="21" t="s">
        <v>84</v>
      </c>
    </row>
    <row r="185" spans="2:65" s="11" customFormat="1">
      <c r="B185" s="206"/>
      <c r="C185" s="207"/>
      <c r="D185" s="208" t="s">
        <v>143</v>
      </c>
      <c r="E185" s="209" t="s">
        <v>21</v>
      </c>
      <c r="F185" s="210" t="s">
        <v>139</v>
      </c>
      <c r="G185" s="207"/>
      <c r="H185" s="211">
        <v>4</v>
      </c>
      <c r="I185" s="212"/>
      <c r="J185" s="207"/>
      <c r="K185" s="207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143</v>
      </c>
      <c r="AU185" s="217" t="s">
        <v>84</v>
      </c>
      <c r="AV185" s="11" t="s">
        <v>84</v>
      </c>
      <c r="AW185" s="11" t="s">
        <v>37</v>
      </c>
      <c r="AX185" s="11" t="s">
        <v>82</v>
      </c>
      <c r="AY185" s="217" t="s">
        <v>132</v>
      </c>
    </row>
    <row r="186" spans="2:65" s="1" customFormat="1" ht="22.5" customHeight="1">
      <c r="B186" s="38"/>
      <c r="C186" s="191" t="s">
        <v>316</v>
      </c>
      <c r="D186" s="191" t="s">
        <v>134</v>
      </c>
      <c r="E186" s="192" t="s">
        <v>317</v>
      </c>
      <c r="F186" s="193" t="s">
        <v>318</v>
      </c>
      <c r="G186" s="194" t="s">
        <v>152</v>
      </c>
      <c r="H186" s="195">
        <v>4</v>
      </c>
      <c r="I186" s="196"/>
      <c r="J186" s="197">
        <f>ROUND(I186*H186,2)</f>
        <v>0</v>
      </c>
      <c r="K186" s="193" t="s">
        <v>138</v>
      </c>
      <c r="L186" s="58"/>
      <c r="M186" s="198" t="s">
        <v>21</v>
      </c>
      <c r="N186" s="199" t="s">
        <v>45</v>
      </c>
      <c r="O186" s="39"/>
      <c r="P186" s="200">
        <f>O186*H186</f>
        <v>0</v>
      </c>
      <c r="Q186" s="200">
        <v>6.6699999999999997E-3</v>
      </c>
      <c r="R186" s="200">
        <f>Q186*H186</f>
        <v>2.6679999999999999E-2</v>
      </c>
      <c r="S186" s="200">
        <v>0</v>
      </c>
      <c r="T186" s="201">
        <f>S186*H186</f>
        <v>0</v>
      </c>
      <c r="AR186" s="21" t="s">
        <v>139</v>
      </c>
      <c r="AT186" s="21" t="s">
        <v>134</v>
      </c>
      <c r="AU186" s="21" t="s">
        <v>84</v>
      </c>
      <c r="AY186" s="21" t="s">
        <v>132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21" t="s">
        <v>82</v>
      </c>
      <c r="BK186" s="202">
        <f>ROUND(I186*H186,2)</f>
        <v>0</v>
      </c>
      <c r="BL186" s="21" t="s">
        <v>139</v>
      </c>
      <c r="BM186" s="21" t="s">
        <v>319</v>
      </c>
    </row>
    <row r="187" spans="2:65" s="1" customFormat="1" ht="24">
      <c r="B187" s="38"/>
      <c r="C187" s="60"/>
      <c r="D187" s="203" t="s">
        <v>141</v>
      </c>
      <c r="E187" s="60"/>
      <c r="F187" s="204" t="s">
        <v>320</v>
      </c>
      <c r="G187" s="60"/>
      <c r="H187" s="60"/>
      <c r="I187" s="161"/>
      <c r="J187" s="60"/>
      <c r="K187" s="60"/>
      <c r="L187" s="58"/>
      <c r="M187" s="205"/>
      <c r="N187" s="39"/>
      <c r="O187" s="39"/>
      <c r="P187" s="39"/>
      <c r="Q187" s="39"/>
      <c r="R187" s="39"/>
      <c r="S187" s="39"/>
      <c r="T187" s="75"/>
      <c r="AT187" s="21" t="s">
        <v>141</v>
      </c>
      <c r="AU187" s="21" t="s">
        <v>84</v>
      </c>
    </row>
    <row r="188" spans="2:65" s="11" customFormat="1">
      <c r="B188" s="206"/>
      <c r="C188" s="207"/>
      <c r="D188" s="208" t="s">
        <v>143</v>
      </c>
      <c r="E188" s="209" t="s">
        <v>21</v>
      </c>
      <c r="F188" s="210" t="s">
        <v>139</v>
      </c>
      <c r="G188" s="207"/>
      <c r="H188" s="211">
        <v>4</v>
      </c>
      <c r="I188" s="212"/>
      <c r="J188" s="207"/>
      <c r="K188" s="207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143</v>
      </c>
      <c r="AU188" s="217" t="s">
        <v>84</v>
      </c>
      <c r="AV188" s="11" t="s">
        <v>84</v>
      </c>
      <c r="AW188" s="11" t="s">
        <v>37</v>
      </c>
      <c r="AX188" s="11" t="s">
        <v>82</v>
      </c>
      <c r="AY188" s="217" t="s">
        <v>132</v>
      </c>
    </row>
    <row r="189" spans="2:65" s="1" customFormat="1" ht="22.5" customHeight="1">
      <c r="B189" s="38"/>
      <c r="C189" s="191" t="s">
        <v>321</v>
      </c>
      <c r="D189" s="191" t="s">
        <v>134</v>
      </c>
      <c r="E189" s="192" t="s">
        <v>322</v>
      </c>
      <c r="F189" s="193" t="s">
        <v>323</v>
      </c>
      <c r="G189" s="194" t="s">
        <v>152</v>
      </c>
      <c r="H189" s="195">
        <v>4</v>
      </c>
      <c r="I189" s="196"/>
      <c r="J189" s="197">
        <f>ROUND(I189*H189,2)</f>
        <v>0</v>
      </c>
      <c r="K189" s="193" t="s">
        <v>138</v>
      </c>
      <c r="L189" s="58"/>
      <c r="M189" s="198" t="s">
        <v>21</v>
      </c>
      <c r="N189" s="199" t="s">
        <v>45</v>
      </c>
      <c r="O189" s="39"/>
      <c r="P189" s="200">
        <f>O189*H189</f>
        <v>0</v>
      </c>
      <c r="Q189" s="200">
        <v>2.3529999999999999E-2</v>
      </c>
      <c r="R189" s="200">
        <f>Q189*H189</f>
        <v>9.4119999999999995E-2</v>
      </c>
      <c r="S189" s="200">
        <v>0</v>
      </c>
      <c r="T189" s="201">
        <f>S189*H189</f>
        <v>0</v>
      </c>
      <c r="AR189" s="21" t="s">
        <v>139</v>
      </c>
      <c r="AT189" s="21" t="s">
        <v>134</v>
      </c>
      <c r="AU189" s="21" t="s">
        <v>84</v>
      </c>
      <c r="AY189" s="21" t="s">
        <v>132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1" t="s">
        <v>82</v>
      </c>
      <c r="BK189" s="202">
        <f>ROUND(I189*H189,2)</f>
        <v>0</v>
      </c>
      <c r="BL189" s="21" t="s">
        <v>139</v>
      </c>
      <c r="BM189" s="21" t="s">
        <v>324</v>
      </c>
    </row>
    <row r="190" spans="2:65" s="1" customFormat="1" ht="24">
      <c r="B190" s="38"/>
      <c r="C190" s="60"/>
      <c r="D190" s="208" t="s">
        <v>141</v>
      </c>
      <c r="E190" s="60"/>
      <c r="F190" s="218" t="s">
        <v>325</v>
      </c>
      <c r="G190" s="60"/>
      <c r="H190" s="60"/>
      <c r="I190" s="161"/>
      <c r="J190" s="60"/>
      <c r="K190" s="60"/>
      <c r="L190" s="58"/>
      <c r="M190" s="205"/>
      <c r="N190" s="39"/>
      <c r="O190" s="39"/>
      <c r="P190" s="39"/>
      <c r="Q190" s="39"/>
      <c r="R190" s="39"/>
      <c r="S190" s="39"/>
      <c r="T190" s="75"/>
      <c r="AT190" s="21" t="s">
        <v>141</v>
      </c>
      <c r="AU190" s="21" t="s">
        <v>84</v>
      </c>
    </row>
    <row r="191" spans="2:65" s="1" customFormat="1" ht="22.5" customHeight="1">
      <c r="B191" s="38"/>
      <c r="C191" s="191" t="s">
        <v>326</v>
      </c>
      <c r="D191" s="191" t="s">
        <v>134</v>
      </c>
      <c r="E191" s="192" t="s">
        <v>327</v>
      </c>
      <c r="F191" s="193" t="s">
        <v>328</v>
      </c>
      <c r="G191" s="194" t="s">
        <v>152</v>
      </c>
      <c r="H191" s="195">
        <v>4</v>
      </c>
      <c r="I191" s="196"/>
      <c r="J191" s="197">
        <f>ROUND(I191*H191,2)</f>
        <v>0</v>
      </c>
      <c r="K191" s="193" t="s">
        <v>138</v>
      </c>
      <c r="L191" s="58"/>
      <c r="M191" s="198" t="s">
        <v>21</v>
      </c>
      <c r="N191" s="199" t="s">
        <v>45</v>
      </c>
      <c r="O191" s="39"/>
      <c r="P191" s="200">
        <f>O191*H191</f>
        <v>0</v>
      </c>
      <c r="Q191" s="200">
        <v>4.0400000000000002E-3</v>
      </c>
      <c r="R191" s="200">
        <f>Q191*H191</f>
        <v>1.6160000000000001E-2</v>
      </c>
      <c r="S191" s="200">
        <v>0</v>
      </c>
      <c r="T191" s="201">
        <f>S191*H191</f>
        <v>0</v>
      </c>
      <c r="AR191" s="21" t="s">
        <v>139</v>
      </c>
      <c r="AT191" s="21" t="s">
        <v>134</v>
      </c>
      <c r="AU191" s="21" t="s">
        <v>84</v>
      </c>
      <c r="AY191" s="21" t="s">
        <v>132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1" t="s">
        <v>82</v>
      </c>
      <c r="BK191" s="202">
        <f>ROUND(I191*H191,2)</f>
        <v>0</v>
      </c>
      <c r="BL191" s="21" t="s">
        <v>139</v>
      </c>
      <c r="BM191" s="21" t="s">
        <v>329</v>
      </c>
    </row>
    <row r="192" spans="2:65" s="1" customFormat="1">
      <c r="B192" s="38"/>
      <c r="C192" s="60"/>
      <c r="D192" s="208" t="s">
        <v>141</v>
      </c>
      <c r="E192" s="60"/>
      <c r="F192" s="218" t="s">
        <v>330</v>
      </c>
      <c r="G192" s="60"/>
      <c r="H192" s="60"/>
      <c r="I192" s="161"/>
      <c r="J192" s="60"/>
      <c r="K192" s="60"/>
      <c r="L192" s="58"/>
      <c r="M192" s="205"/>
      <c r="N192" s="39"/>
      <c r="O192" s="39"/>
      <c r="P192" s="39"/>
      <c r="Q192" s="39"/>
      <c r="R192" s="39"/>
      <c r="S192" s="39"/>
      <c r="T192" s="75"/>
      <c r="AT192" s="21" t="s">
        <v>141</v>
      </c>
      <c r="AU192" s="21" t="s">
        <v>84</v>
      </c>
    </row>
    <row r="193" spans="2:65" s="1" customFormat="1" ht="22.5" customHeight="1">
      <c r="B193" s="38"/>
      <c r="C193" s="191" t="s">
        <v>331</v>
      </c>
      <c r="D193" s="191" t="s">
        <v>134</v>
      </c>
      <c r="E193" s="192" t="s">
        <v>332</v>
      </c>
      <c r="F193" s="193" t="s">
        <v>333</v>
      </c>
      <c r="G193" s="194" t="s">
        <v>152</v>
      </c>
      <c r="H193" s="195">
        <v>4</v>
      </c>
      <c r="I193" s="196"/>
      <c r="J193" s="197">
        <f>ROUND(I193*H193,2)</f>
        <v>0</v>
      </c>
      <c r="K193" s="193" t="s">
        <v>138</v>
      </c>
      <c r="L193" s="58"/>
      <c r="M193" s="198" t="s">
        <v>21</v>
      </c>
      <c r="N193" s="199" t="s">
        <v>45</v>
      </c>
      <c r="O193" s="39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AR193" s="21" t="s">
        <v>139</v>
      </c>
      <c r="AT193" s="21" t="s">
        <v>134</v>
      </c>
      <c r="AU193" s="21" t="s">
        <v>84</v>
      </c>
      <c r="AY193" s="21" t="s">
        <v>132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21" t="s">
        <v>82</v>
      </c>
      <c r="BK193" s="202">
        <f>ROUND(I193*H193,2)</f>
        <v>0</v>
      </c>
      <c r="BL193" s="21" t="s">
        <v>139</v>
      </c>
      <c r="BM193" s="21" t="s">
        <v>334</v>
      </c>
    </row>
    <row r="194" spans="2:65" s="1" customFormat="1" ht="24">
      <c r="B194" s="38"/>
      <c r="C194" s="60"/>
      <c r="D194" s="203" t="s">
        <v>141</v>
      </c>
      <c r="E194" s="60"/>
      <c r="F194" s="204" t="s">
        <v>335</v>
      </c>
      <c r="G194" s="60"/>
      <c r="H194" s="60"/>
      <c r="I194" s="161"/>
      <c r="J194" s="60"/>
      <c r="K194" s="60"/>
      <c r="L194" s="58"/>
      <c r="M194" s="205"/>
      <c r="N194" s="39"/>
      <c r="O194" s="39"/>
      <c r="P194" s="39"/>
      <c r="Q194" s="39"/>
      <c r="R194" s="39"/>
      <c r="S194" s="39"/>
      <c r="T194" s="75"/>
      <c r="AT194" s="21" t="s">
        <v>141</v>
      </c>
      <c r="AU194" s="21" t="s">
        <v>84</v>
      </c>
    </row>
    <row r="195" spans="2:65" s="10" customFormat="1" ht="29.85" customHeight="1">
      <c r="B195" s="174"/>
      <c r="C195" s="175"/>
      <c r="D195" s="188" t="s">
        <v>73</v>
      </c>
      <c r="E195" s="189" t="s">
        <v>183</v>
      </c>
      <c r="F195" s="189" t="s">
        <v>336</v>
      </c>
      <c r="G195" s="175"/>
      <c r="H195" s="175"/>
      <c r="I195" s="178"/>
      <c r="J195" s="190">
        <f>BK195</f>
        <v>0</v>
      </c>
      <c r="K195" s="175"/>
      <c r="L195" s="180"/>
      <c r="M195" s="181"/>
      <c r="N195" s="182"/>
      <c r="O195" s="182"/>
      <c r="P195" s="183">
        <f>SUM(P196:P203)</f>
        <v>0</v>
      </c>
      <c r="Q195" s="182"/>
      <c r="R195" s="183">
        <f>SUM(R196:R203)</f>
        <v>14.237921999999999</v>
      </c>
      <c r="S195" s="182"/>
      <c r="T195" s="184">
        <f>SUM(T196:T203)</f>
        <v>0</v>
      </c>
      <c r="AR195" s="185" t="s">
        <v>82</v>
      </c>
      <c r="AT195" s="186" t="s">
        <v>73</v>
      </c>
      <c r="AU195" s="186" t="s">
        <v>82</v>
      </c>
      <c r="AY195" s="185" t="s">
        <v>132</v>
      </c>
      <c r="BK195" s="187">
        <f>SUM(BK196:BK203)</f>
        <v>0</v>
      </c>
    </row>
    <row r="196" spans="2:65" s="1" customFormat="1" ht="31.5" customHeight="1">
      <c r="B196" s="38"/>
      <c r="C196" s="191" t="s">
        <v>337</v>
      </c>
      <c r="D196" s="191" t="s">
        <v>134</v>
      </c>
      <c r="E196" s="192" t="s">
        <v>338</v>
      </c>
      <c r="F196" s="193" t="s">
        <v>339</v>
      </c>
      <c r="G196" s="194" t="s">
        <v>246</v>
      </c>
      <c r="H196" s="195">
        <v>85</v>
      </c>
      <c r="I196" s="196"/>
      <c r="J196" s="197">
        <f>ROUND(I196*H196,2)</f>
        <v>0</v>
      </c>
      <c r="K196" s="193" t="s">
        <v>138</v>
      </c>
      <c r="L196" s="58"/>
      <c r="M196" s="198" t="s">
        <v>21</v>
      </c>
      <c r="N196" s="199" t="s">
        <v>45</v>
      </c>
      <c r="O196" s="39"/>
      <c r="P196" s="200">
        <f>O196*H196</f>
        <v>0</v>
      </c>
      <c r="Q196" s="200">
        <v>0.1295</v>
      </c>
      <c r="R196" s="200">
        <f>Q196*H196</f>
        <v>11.0075</v>
      </c>
      <c r="S196" s="200">
        <v>0</v>
      </c>
      <c r="T196" s="201">
        <f>S196*H196</f>
        <v>0</v>
      </c>
      <c r="AR196" s="21" t="s">
        <v>139</v>
      </c>
      <c r="AT196" s="21" t="s">
        <v>134</v>
      </c>
      <c r="AU196" s="21" t="s">
        <v>84</v>
      </c>
      <c r="AY196" s="21" t="s">
        <v>132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21" t="s">
        <v>82</v>
      </c>
      <c r="BK196" s="202">
        <f>ROUND(I196*H196,2)</f>
        <v>0</v>
      </c>
      <c r="BL196" s="21" t="s">
        <v>139</v>
      </c>
      <c r="BM196" s="21" t="s">
        <v>340</v>
      </c>
    </row>
    <row r="197" spans="2:65" s="1" customFormat="1" ht="36">
      <c r="B197" s="38"/>
      <c r="C197" s="60"/>
      <c r="D197" s="203" t="s">
        <v>141</v>
      </c>
      <c r="E197" s="60"/>
      <c r="F197" s="204" t="s">
        <v>341</v>
      </c>
      <c r="G197" s="60"/>
      <c r="H197" s="60"/>
      <c r="I197" s="161"/>
      <c r="J197" s="60"/>
      <c r="K197" s="60"/>
      <c r="L197" s="58"/>
      <c r="M197" s="205"/>
      <c r="N197" s="39"/>
      <c r="O197" s="39"/>
      <c r="P197" s="39"/>
      <c r="Q197" s="39"/>
      <c r="R197" s="39"/>
      <c r="S197" s="39"/>
      <c r="T197" s="75"/>
      <c r="AT197" s="21" t="s">
        <v>141</v>
      </c>
      <c r="AU197" s="21" t="s">
        <v>84</v>
      </c>
    </row>
    <row r="198" spans="2:65" s="11" customFormat="1">
      <c r="B198" s="206"/>
      <c r="C198" s="207"/>
      <c r="D198" s="208" t="s">
        <v>143</v>
      </c>
      <c r="E198" s="209" t="s">
        <v>21</v>
      </c>
      <c r="F198" s="210" t="s">
        <v>342</v>
      </c>
      <c r="G198" s="207"/>
      <c r="H198" s="211">
        <v>85</v>
      </c>
      <c r="I198" s="212"/>
      <c r="J198" s="207"/>
      <c r="K198" s="207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143</v>
      </c>
      <c r="AU198" s="217" t="s">
        <v>84</v>
      </c>
      <c r="AV198" s="11" t="s">
        <v>84</v>
      </c>
      <c r="AW198" s="11" t="s">
        <v>37</v>
      </c>
      <c r="AX198" s="11" t="s">
        <v>82</v>
      </c>
      <c r="AY198" s="217" t="s">
        <v>132</v>
      </c>
    </row>
    <row r="199" spans="2:65" s="1" customFormat="1" ht="22.5" customHeight="1">
      <c r="B199" s="38"/>
      <c r="C199" s="219" t="s">
        <v>343</v>
      </c>
      <c r="D199" s="219" t="s">
        <v>209</v>
      </c>
      <c r="E199" s="220" t="s">
        <v>344</v>
      </c>
      <c r="F199" s="221" t="s">
        <v>345</v>
      </c>
      <c r="G199" s="222" t="s">
        <v>152</v>
      </c>
      <c r="H199" s="223">
        <v>85</v>
      </c>
      <c r="I199" s="224"/>
      <c r="J199" s="225">
        <f>ROUND(I199*H199,2)</f>
        <v>0</v>
      </c>
      <c r="K199" s="221" t="s">
        <v>138</v>
      </c>
      <c r="L199" s="226"/>
      <c r="M199" s="227" t="s">
        <v>21</v>
      </c>
      <c r="N199" s="228" t="s">
        <v>45</v>
      </c>
      <c r="O199" s="39"/>
      <c r="P199" s="200">
        <f>O199*H199</f>
        <v>0</v>
      </c>
      <c r="Q199" s="200">
        <v>3.5999999999999997E-2</v>
      </c>
      <c r="R199" s="200">
        <f>Q199*H199</f>
        <v>3.0599999999999996</v>
      </c>
      <c r="S199" s="200">
        <v>0</v>
      </c>
      <c r="T199" s="201">
        <f>S199*H199</f>
        <v>0</v>
      </c>
      <c r="AR199" s="21" t="s">
        <v>177</v>
      </c>
      <c r="AT199" s="21" t="s">
        <v>209</v>
      </c>
      <c r="AU199" s="21" t="s">
        <v>84</v>
      </c>
      <c r="AY199" s="21" t="s">
        <v>132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21" t="s">
        <v>82</v>
      </c>
      <c r="BK199" s="202">
        <f>ROUND(I199*H199,2)</f>
        <v>0</v>
      </c>
      <c r="BL199" s="21" t="s">
        <v>139</v>
      </c>
      <c r="BM199" s="21" t="s">
        <v>346</v>
      </c>
    </row>
    <row r="200" spans="2:65" s="1" customFormat="1">
      <c r="B200" s="38"/>
      <c r="C200" s="60"/>
      <c r="D200" s="208" t="s">
        <v>141</v>
      </c>
      <c r="E200" s="60"/>
      <c r="F200" s="218" t="s">
        <v>347</v>
      </c>
      <c r="G200" s="60"/>
      <c r="H200" s="60"/>
      <c r="I200" s="161"/>
      <c r="J200" s="60"/>
      <c r="K200" s="60"/>
      <c r="L200" s="58"/>
      <c r="M200" s="205"/>
      <c r="N200" s="39"/>
      <c r="O200" s="39"/>
      <c r="P200" s="39"/>
      <c r="Q200" s="39"/>
      <c r="R200" s="39"/>
      <c r="S200" s="39"/>
      <c r="T200" s="75"/>
      <c r="AT200" s="21" t="s">
        <v>141</v>
      </c>
      <c r="AU200" s="21" t="s">
        <v>84</v>
      </c>
    </row>
    <row r="201" spans="2:65" s="1" customFormat="1" ht="22.5" customHeight="1">
      <c r="B201" s="38"/>
      <c r="C201" s="191" t="s">
        <v>348</v>
      </c>
      <c r="D201" s="191" t="s">
        <v>134</v>
      </c>
      <c r="E201" s="192" t="s">
        <v>349</v>
      </c>
      <c r="F201" s="193" t="s">
        <v>350</v>
      </c>
      <c r="G201" s="194" t="s">
        <v>137</v>
      </c>
      <c r="H201" s="195">
        <v>362.6</v>
      </c>
      <c r="I201" s="196"/>
      <c r="J201" s="197">
        <f>ROUND(I201*H201,2)</f>
        <v>0</v>
      </c>
      <c r="K201" s="193" t="s">
        <v>138</v>
      </c>
      <c r="L201" s="58"/>
      <c r="M201" s="198" t="s">
        <v>21</v>
      </c>
      <c r="N201" s="199" t="s">
        <v>45</v>
      </c>
      <c r="O201" s="39"/>
      <c r="P201" s="200">
        <f>O201*H201</f>
        <v>0</v>
      </c>
      <c r="Q201" s="200">
        <v>4.6999999999999999E-4</v>
      </c>
      <c r="R201" s="200">
        <f>Q201*H201</f>
        <v>0.17042200000000002</v>
      </c>
      <c r="S201" s="200">
        <v>0</v>
      </c>
      <c r="T201" s="201">
        <f>S201*H201</f>
        <v>0</v>
      </c>
      <c r="AR201" s="21" t="s">
        <v>139</v>
      </c>
      <c r="AT201" s="21" t="s">
        <v>134</v>
      </c>
      <c r="AU201" s="21" t="s">
        <v>84</v>
      </c>
      <c r="AY201" s="21" t="s">
        <v>132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21" t="s">
        <v>82</v>
      </c>
      <c r="BK201" s="202">
        <f>ROUND(I201*H201,2)</f>
        <v>0</v>
      </c>
      <c r="BL201" s="21" t="s">
        <v>139</v>
      </c>
      <c r="BM201" s="21" t="s">
        <v>351</v>
      </c>
    </row>
    <row r="202" spans="2:65" s="1" customFormat="1" ht="24">
      <c r="B202" s="38"/>
      <c r="C202" s="60"/>
      <c r="D202" s="203" t="s">
        <v>141</v>
      </c>
      <c r="E202" s="60"/>
      <c r="F202" s="204" t="s">
        <v>352</v>
      </c>
      <c r="G202" s="60"/>
      <c r="H202" s="60"/>
      <c r="I202" s="161"/>
      <c r="J202" s="60"/>
      <c r="K202" s="60"/>
      <c r="L202" s="58"/>
      <c r="M202" s="205"/>
      <c r="N202" s="39"/>
      <c r="O202" s="39"/>
      <c r="P202" s="39"/>
      <c r="Q202" s="39"/>
      <c r="R202" s="39"/>
      <c r="S202" s="39"/>
      <c r="T202" s="75"/>
      <c r="AT202" s="21" t="s">
        <v>141</v>
      </c>
      <c r="AU202" s="21" t="s">
        <v>84</v>
      </c>
    </row>
    <row r="203" spans="2:65" s="11" customFormat="1">
      <c r="B203" s="206"/>
      <c r="C203" s="207"/>
      <c r="D203" s="203" t="s">
        <v>143</v>
      </c>
      <c r="E203" s="229" t="s">
        <v>21</v>
      </c>
      <c r="F203" s="230" t="s">
        <v>353</v>
      </c>
      <c r="G203" s="207"/>
      <c r="H203" s="231">
        <v>362.6</v>
      </c>
      <c r="I203" s="212"/>
      <c r="J203" s="207"/>
      <c r="K203" s="207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143</v>
      </c>
      <c r="AU203" s="217" t="s">
        <v>84</v>
      </c>
      <c r="AV203" s="11" t="s">
        <v>84</v>
      </c>
      <c r="AW203" s="11" t="s">
        <v>37</v>
      </c>
      <c r="AX203" s="11" t="s">
        <v>82</v>
      </c>
      <c r="AY203" s="217" t="s">
        <v>132</v>
      </c>
    </row>
    <row r="204" spans="2:65" s="10" customFormat="1" ht="29.85" customHeight="1">
      <c r="B204" s="174"/>
      <c r="C204" s="175"/>
      <c r="D204" s="188" t="s">
        <v>73</v>
      </c>
      <c r="E204" s="189" t="s">
        <v>354</v>
      </c>
      <c r="F204" s="189" t="s">
        <v>355</v>
      </c>
      <c r="G204" s="175"/>
      <c r="H204" s="175"/>
      <c r="I204" s="178"/>
      <c r="J204" s="190">
        <f>BK204</f>
        <v>0</v>
      </c>
      <c r="K204" s="175"/>
      <c r="L204" s="180"/>
      <c r="M204" s="181"/>
      <c r="N204" s="182"/>
      <c r="O204" s="182"/>
      <c r="P204" s="183">
        <f>SUM(P205:P206)</f>
        <v>0</v>
      </c>
      <c r="Q204" s="182"/>
      <c r="R204" s="183">
        <f>SUM(R205:R206)</f>
        <v>0</v>
      </c>
      <c r="S204" s="182"/>
      <c r="T204" s="184">
        <f>SUM(T205:T206)</f>
        <v>0</v>
      </c>
      <c r="AR204" s="185" t="s">
        <v>82</v>
      </c>
      <c r="AT204" s="186" t="s">
        <v>73</v>
      </c>
      <c r="AU204" s="186" t="s">
        <v>82</v>
      </c>
      <c r="AY204" s="185" t="s">
        <v>132</v>
      </c>
      <c r="BK204" s="187">
        <f>SUM(BK205:BK206)</f>
        <v>0</v>
      </c>
    </row>
    <row r="205" spans="2:65" s="1" customFormat="1" ht="22.5" customHeight="1">
      <c r="B205" s="38"/>
      <c r="C205" s="191" t="s">
        <v>356</v>
      </c>
      <c r="D205" s="191" t="s">
        <v>134</v>
      </c>
      <c r="E205" s="192" t="s">
        <v>357</v>
      </c>
      <c r="F205" s="193" t="s">
        <v>358</v>
      </c>
      <c r="G205" s="194" t="s">
        <v>359</v>
      </c>
      <c r="H205" s="195">
        <v>50.616999999999997</v>
      </c>
      <c r="I205" s="196"/>
      <c r="J205" s="197">
        <f>ROUND(I205*H205,2)</f>
        <v>0</v>
      </c>
      <c r="K205" s="193" t="s">
        <v>138</v>
      </c>
      <c r="L205" s="58"/>
      <c r="M205" s="198" t="s">
        <v>21</v>
      </c>
      <c r="N205" s="199" t="s">
        <v>45</v>
      </c>
      <c r="O205" s="39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AR205" s="21" t="s">
        <v>139</v>
      </c>
      <c r="AT205" s="21" t="s">
        <v>134</v>
      </c>
      <c r="AU205" s="21" t="s">
        <v>84</v>
      </c>
      <c r="AY205" s="21" t="s">
        <v>132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21" t="s">
        <v>82</v>
      </c>
      <c r="BK205" s="202">
        <f>ROUND(I205*H205,2)</f>
        <v>0</v>
      </c>
      <c r="BL205" s="21" t="s">
        <v>139</v>
      </c>
      <c r="BM205" s="21" t="s">
        <v>360</v>
      </c>
    </row>
    <row r="206" spans="2:65" s="1" customFormat="1">
      <c r="B206" s="38"/>
      <c r="C206" s="60"/>
      <c r="D206" s="203" t="s">
        <v>141</v>
      </c>
      <c r="E206" s="60"/>
      <c r="F206" s="204" t="s">
        <v>361</v>
      </c>
      <c r="G206" s="60"/>
      <c r="H206" s="60"/>
      <c r="I206" s="161"/>
      <c r="J206" s="60"/>
      <c r="K206" s="60"/>
      <c r="L206" s="58"/>
      <c r="M206" s="232"/>
      <c r="N206" s="233"/>
      <c r="O206" s="233"/>
      <c r="P206" s="233"/>
      <c r="Q206" s="233"/>
      <c r="R206" s="233"/>
      <c r="S206" s="233"/>
      <c r="T206" s="234"/>
      <c r="AT206" s="21" t="s">
        <v>141</v>
      </c>
      <c r="AU206" s="21" t="s">
        <v>84</v>
      </c>
    </row>
    <row r="207" spans="2:65" s="1" customFormat="1" ht="6.9" customHeight="1">
      <c r="B207" s="53"/>
      <c r="C207" s="54"/>
      <c r="D207" s="54"/>
      <c r="E207" s="54"/>
      <c r="F207" s="54"/>
      <c r="G207" s="54"/>
      <c r="H207" s="54"/>
      <c r="I207" s="137"/>
      <c r="J207" s="54"/>
      <c r="K207" s="54"/>
      <c r="L207" s="58"/>
    </row>
  </sheetData>
  <sheetProtection password="CC35" sheet="1" objects="1" scenarios="1" formatCells="0" formatColumns="0" formatRows="0" sort="0" autoFilter="0"/>
  <autoFilter ref="C82:K206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9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91</v>
      </c>
      <c r="G1" s="354" t="s">
        <v>92</v>
      </c>
      <c r="H1" s="354"/>
      <c r="I1" s="112"/>
      <c r="J1" s="111" t="s">
        <v>93</v>
      </c>
      <c r="K1" s="110" t="s">
        <v>94</v>
      </c>
      <c r="L1" s="111" t="s">
        <v>95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1" t="s">
        <v>87</v>
      </c>
    </row>
    <row r="3" spans="1:70" ht="6.9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84</v>
      </c>
    </row>
    <row r="4" spans="1:70" ht="36.9" customHeight="1">
      <c r="B4" s="25"/>
      <c r="C4" s="26"/>
      <c r="D4" s="27" t="s">
        <v>101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5" t="str">
        <f>'Rekapitulace stavby'!K6</f>
        <v>Multifunkční hřiště na parc. č. 179 a 177, k. ú. Pohoř</v>
      </c>
      <c r="F7" s="356"/>
      <c r="G7" s="356"/>
      <c r="H7" s="356"/>
      <c r="I7" s="115"/>
      <c r="J7" s="26"/>
      <c r="K7" s="28"/>
    </row>
    <row r="8" spans="1:70" s="1" customFormat="1" ht="13.2">
      <c r="B8" s="38"/>
      <c r="C8" s="39"/>
      <c r="D8" s="34" t="s">
        <v>102</v>
      </c>
      <c r="E8" s="39"/>
      <c r="F8" s="39"/>
      <c r="G8" s="39"/>
      <c r="H8" s="39"/>
      <c r="I8" s="116"/>
      <c r="J8" s="39"/>
      <c r="K8" s="42"/>
    </row>
    <row r="9" spans="1:70" s="1" customFormat="1" ht="36.9" customHeight="1">
      <c r="B9" s="38"/>
      <c r="C9" s="39"/>
      <c r="D9" s="39"/>
      <c r="E9" s="357" t="s">
        <v>362</v>
      </c>
      <c r="F9" s="358"/>
      <c r="G9" s="358"/>
      <c r="H9" s="358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21. 6. 2022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21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" customHeight="1">
      <c r="B17" s="38"/>
      <c r="C17" s="39"/>
      <c r="D17" s="34" t="s">
        <v>32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" customHeight="1">
      <c r="B20" s="38"/>
      <c r="C20" s="39"/>
      <c r="D20" s="34" t="s">
        <v>34</v>
      </c>
      <c r="E20" s="39"/>
      <c r="F20" s="39"/>
      <c r="G20" s="39"/>
      <c r="H20" s="39"/>
      <c r="I20" s="117" t="s">
        <v>28</v>
      </c>
      <c r="J20" s="32" t="s">
        <v>35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7" t="s">
        <v>31</v>
      </c>
      <c r="J21" s="32" t="s">
        <v>21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" customHeight="1">
      <c r="B23" s="38"/>
      <c r="C23" s="39"/>
      <c r="D23" s="34" t="s">
        <v>38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47" t="s">
        <v>21</v>
      </c>
      <c r="F24" s="347"/>
      <c r="G24" s="347"/>
      <c r="H24" s="347"/>
      <c r="I24" s="121"/>
      <c r="J24" s="120"/>
      <c r="K24" s="122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40</v>
      </c>
      <c r="E27" s="39"/>
      <c r="F27" s="39"/>
      <c r="G27" s="39"/>
      <c r="H27" s="39"/>
      <c r="I27" s="116"/>
      <c r="J27" s="126">
        <f>ROUND(J82,2)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" customHeight="1">
      <c r="B29" s="38"/>
      <c r="C29" s="39"/>
      <c r="D29" s="39"/>
      <c r="E29" s="39"/>
      <c r="F29" s="43" t="s">
        <v>42</v>
      </c>
      <c r="G29" s="39"/>
      <c r="H29" s="39"/>
      <c r="I29" s="127" t="s">
        <v>41</v>
      </c>
      <c r="J29" s="43" t="s">
        <v>43</v>
      </c>
      <c r="K29" s="42"/>
    </row>
    <row r="30" spans="2:11" s="1" customFormat="1" ht="14.4" customHeight="1">
      <c r="B30" s="38"/>
      <c r="C30" s="39"/>
      <c r="D30" s="46" t="s">
        <v>44</v>
      </c>
      <c r="E30" s="46" t="s">
        <v>45</v>
      </c>
      <c r="F30" s="128">
        <f>ROUND(SUM(BE82:BE168), 2)</f>
        <v>0</v>
      </c>
      <c r="G30" s="39"/>
      <c r="H30" s="39"/>
      <c r="I30" s="129">
        <v>0.21</v>
      </c>
      <c r="J30" s="128">
        <f>ROUND(ROUND((SUM(BE82:BE168)),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46</v>
      </c>
      <c r="F31" s="128">
        <f>ROUND(SUM(BF82:BF168), 2)</f>
        <v>0</v>
      </c>
      <c r="G31" s="39"/>
      <c r="H31" s="39"/>
      <c r="I31" s="129">
        <v>0.15</v>
      </c>
      <c r="J31" s="128">
        <f>ROUND(ROUND((SUM(BF82:BF168)),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47</v>
      </c>
      <c r="F32" s="128">
        <f>ROUND(SUM(BG82:BG168),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48</v>
      </c>
      <c r="F33" s="128">
        <f>ROUND(SUM(BH82:BH168),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" hidden="1" customHeight="1">
      <c r="B34" s="38"/>
      <c r="C34" s="39"/>
      <c r="D34" s="39"/>
      <c r="E34" s="46" t="s">
        <v>49</v>
      </c>
      <c r="F34" s="128">
        <f>ROUND(SUM(BI82:BI168),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50</v>
      </c>
      <c r="E36" s="76"/>
      <c r="F36" s="76"/>
      <c r="G36" s="132" t="s">
        <v>51</v>
      </c>
      <c r="H36" s="133" t="s">
        <v>52</v>
      </c>
      <c r="I36" s="134"/>
      <c r="J36" s="135">
        <f>SUM(J27:J34)</f>
        <v>0</v>
      </c>
      <c r="K36" s="136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8"/>
      <c r="C42" s="27" t="s">
        <v>104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5" t="str">
        <f>E7</f>
        <v>Multifunkční hřiště na parc. č. 179 a 177, k. ú. Pohoř</v>
      </c>
      <c r="F45" s="356"/>
      <c r="G45" s="356"/>
      <c r="H45" s="356"/>
      <c r="I45" s="116"/>
      <c r="J45" s="39"/>
      <c r="K45" s="42"/>
    </row>
    <row r="46" spans="2:11" s="1" customFormat="1" ht="14.4" customHeight="1">
      <c r="B46" s="38"/>
      <c r="C46" s="34" t="s">
        <v>102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7" t="str">
        <f>E9</f>
        <v>02 - Oplocení a vybavení</v>
      </c>
      <c r="F47" s="358"/>
      <c r="G47" s="358"/>
      <c r="H47" s="358"/>
      <c r="I47" s="116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Pohoř</v>
      </c>
      <c r="G49" s="39"/>
      <c r="H49" s="39"/>
      <c r="I49" s="117" t="s">
        <v>25</v>
      </c>
      <c r="J49" s="118" t="str">
        <f>IF(J12="","",J12)</f>
        <v>21. 6. 2022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34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105</v>
      </c>
      <c r="D54" s="130"/>
      <c r="E54" s="130"/>
      <c r="F54" s="130"/>
      <c r="G54" s="130"/>
      <c r="H54" s="130"/>
      <c r="I54" s="143"/>
      <c r="J54" s="144" t="s">
        <v>106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107</v>
      </c>
      <c r="D56" s="39"/>
      <c r="E56" s="39"/>
      <c r="F56" s="39"/>
      <c r="G56" s="39"/>
      <c r="H56" s="39"/>
      <c r="I56" s="116"/>
      <c r="J56" s="126">
        <f>J82</f>
        <v>0</v>
      </c>
      <c r="K56" s="42"/>
      <c r="AU56" s="21" t="s">
        <v>108</v>
      </c>
    </row>
    <row r="57" spans="2:47" s="7" customFormat="1" ht="24.9" customHeight="1">
      <c r="B57" s="147"/>
      <c r="C57" s="148"/>
      <c r="D57" s="149" t="s">
        <v>109</v>
      </c>
      <c r="E57" s="150"/>
      <c r="F57" s="150"/>
      <c r="G57" s="150"/>
      <c r="H57" s="150"/>
      <c r="I57" s="151"/>
      <c r="J57" s="152">
        <f>J83</f>
        <v>0</v>
      </c>
      <c r="K57" s="153"/>
    </row>
    <row r="58" spans="2:47" s="8" customFormat="1" ht="19.95" customHeight="1">
      <c r="B58" s="154"/>
      <c r="C58" s="155"/>
      <c r="D58" s="156" t="s">
        <v>110</v>
      </c>
      <c r="E58" s="157"/>
      <c r="F58" s="157"/>
      <c r="G58" s="157"/>
      <c r="H58" s="157"/>
      <c r="I58" s="158"/>
      <c r="J58" s="159">
        <f>J84</f>
        <v>0</v>
      </c>
      <c r="K58" s="160"/>
    </row>
    <row r="59" spans="2:47" s="8" customFormat="1" ht="19.95" customHeight="1">
      <c r="B59" s="154"/>
      <c r="C59" s="155"/>
      <c r="D59" s="156" t="s">
        <v>111</v>
      </c>
      <c r="E59" s="157"/>
      <c r="F59" s="157"/>
      <c r="G59" s="157"/>
      <c r="H59" s="157"/>
      <c r="I59" s="158"/>
      <c r="J59" s="159">
        <f>J100</f>
        <v>0</v>
      </c>
      <c r="K59" s="160"/>
    </row>
    <row r="60" spans="2:47" s="8" customFormat="1" ht="19.95" customHeight="1">
      <c r="B60" s="154"/>
      <c r="C60" s="155"/>
      <c r="D60" s="156" t="s">
        <v>363</v>
      </c>
      <c r="E60" s="157"/>
      <c r="F60" s="157"/>
      <c r="G60" s="157"/>
      <c r="H60" s="157"/>
      <c r="I60" s="158"/>
      <c r="J60" s="159">
        <f>J112</f>
        <v>0</v>
      </c>
      <c r="K60" s="160"/>
    </row>
    <row r="61" spans="2:47" s="8" customFormat="1" ht="19.95" customHeight="1">
      <c r="B61" s="154"/>
      <c r="C61" s="155"/>
      <c r="D61" s="156" t="s">
        <v>114</v>
      </c>
      <c r="E61" s="157"/>
      <c r="F61" s="157"/>
      <c r="G61" s="157"/>
      <c r="H61" s="157"/>
      <c r="I61" s="158"/>
      <c r="J61" s="159">
        <f>J131</f>
        <v>0</v>
      </c>
      <c r="K61" s="160"/>
    </row>
    <row r="62" spans="2:47" s="8" customFormat="1" ht="19.95" customHeight="1">
      <c r="B62" s="154"/>
      <c r="C62" s="155"/>
      <c r="D62" s="156" t="s">
        <v>115</v>
      </c>
      <c r="E62" s="157"/>
      <c r="F62" s="157"/>
      <c r="G62" s="157"/>
      <c r="H62" s="157"/>
      <c r="I62" s="158"/>
      <c r="J62" s="159">
        <f>J166</f>
        <v>0</v>
      </c>
      <c r="K62" s="160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6"/>
      <c r="J63" s="39"/>
      <c r="K63" s="42"/>
    </row>
    <row r="64" spans="2:47" s="1" customFormat="1" ht="6.9" customHeight="1">
      <c r="B64" s="53"/>
      <c r="C64" s="54"/>
      <c r="D64" s="54"/>
      <c r="E64" s="54"/>
      <c r="F64" s="54"/>
      <c r="G64" s="54"/>
      <c r="H64" s="54"/>
      <c r="I64" s="137"/>
      <c r="J64" s="54"/>
      <c r="K64" s="55"/>
    </row>
    <row r="68" spans="2:12" s="1" customFormat="1" ht="6.9" customHeight="1">
      <c r="B68" s="56"/>
      <c r="C68" s="57"/>
      <c r="D68" s="57"/>
      <c r="E68" s="57"/>
      <c r="F68" s="57"/>
      <c r="G68" s="57"/>
      <c r="H68" s="57"/>
      <c r="I68" s="140"/>
      <c r="J68" s="57"/>
      <c r="K68" s="57"/>
      <c r="L68" s="58"/>
    </row>
    <row r="69" spans="2:12" s="1" customFormat="1" ht="36.9" customHeight="1">
      <c r="B69" s="38"/>
      <c r="C69" s="59" t="s">
        <v>116</v>
      </c>
      <c r="D69" s="60"/>
      <c r="E69" s="60"/>
      <c r="F69" s="60"/>
      <c r="G69" s="60"/>
      <c r="H69" s="60"/>
      <c r="I69" s="161"/>
      <c r="J69" s="60"/>
      <c r="K69" s="60"/>
      <c r="L69" s="58"/>
    </row>
    <row r="70" spans="2:12" s="1" customFormat="1" ht="6.9" customHeight="1">
      <c r="B70" s="38"/>
      <c r="C70" s="60"/>
      <c r="D70" s="60"/>
      <c r="E70" s="60"/>
      <c r="F70" s="60"/>
      <c r="G70" s="60"/>
      <c r="H70" s="60"/>
      <c r="I70" s="161"/>
      <c r="J70" s="60"/>
      <c r="K70" s="60"/>
      <c r="L70" s="58"/>
    </row>
    <row r="71" spans="2:12" s="1" customFormat="1" ht="14.4" customHeight="1">
      <c r="B71" s="38"/>
      <c r="C71" s="62" t="s">
        <v>18</v>
      </c>
      <c r="D71" s="60"/>
      <c r="E71" s="60"/>
      <c r="F71" s="60"/>
      <c r="G71" s="60"/>
      <c r="H71" s="60"/>
      <c r="I71" s="161"/>
      <c r="J71" s="60"/>
      <c r="K71" s="60"/>
      <c r="L71" s="58"/>
    </row>
    <row r="72" spans="2:12" s="1" customFormat="1" ht="22.5" customHeight="1">
      <c r="B72" s="38"/>
      <c r="C72" s="60"/>
      <c r="D72" s="60"/>
      <c r="E72" s="351" t="str">
        <f>E7</f>
        <v>Multifunkční hřiště na parc. č. 179 a 177, k. ú. Pohoř</v>
      </c>
      <c r="F72" s="352"/>
      <c r="G72" s="352"/>
      <c r="H72" s="352"/>
      <c r="I72" s="161"/>
      <c r="J72" s="60"/>
      <c r="K72" s="60"/>
      <c r="L72" s="58"/>
    </row>
    <row r="73" spans="2:12" s="1" customFormat="1" ht="14.4" customHeight="1">
      <c r="B73" s="38"/>
      <c r="C73" s="62" t="s">
        <v>102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23.25" customHeight="1">
      <c r="B74" s="38"/>
      <c r="C74" s="60"/>
      <c r="D74" s="60"/>
      <c r="E74" s="319" t="str">
        <f>E9</f>
        <v>02 - Oplocení a vybavení</v>
      </c>
      <c r="F74" s="353"/>
      <c r="G74" s="353"/>
      <c r="H74" s="353"/>
      <c r="I74" s="161"/>
      <c r="J74" s="60"/>
      <c r="K74" s="60"/>
      <c r="L74" s="58"/>
    </row>
    <row r="75" spans="2:12" s="1" customFormat="1" ht="6.9" customHeight="1">
      <c r="B75" s="38"/>
      <c r="C75" s="60"/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18" customHeight="1">
      <c r="B76" s="38"/>
      <c r="C76" s="62" t="s">
        <v>23</v>
      </c>
      <c r="D76" s="60"/>
      <c r="E76" s="60"/>
      <c r="F76" s="162" t="str">
        <f>F12</f>
        <v>Pohoř</v>
      </c>
      <c r="G76" s="60"/>
      <c r="H76" s="60"/>
      <c r="I76" s="163" t="s">
        <v>25</v>
      </c>
      <c r="J76" s="70" t="str">
        <f>IF(J12="","",J12)</f>
        <v>21. 6. 2022</v>
      </c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13.2">
      <c r="B78" s="38"/>
      <c r="C78" s="62" t="s">
        <v>27</v>
      </c>
      <c r="D78" s="60"/>
      <c r="E78" s="60"/>
      <c r="F78" s="162" t="str">
        <f>E15</f>
        <v>Město Odry</v>
      </c>
      <c r="G78" s="60"/>
      <c r="H78" s="60"/>
      <c r="I78" s="163" t="s">
        <v>34</v>
      </c>
      <c r="J78" s="162" t="str">
        <f>E21</f>
        <v>Hydroelko, s.r.o.</v>
      </c>
      <c r="K78" s="60"/>
      <c r="L78" s="58"/>
    </row>
    <row r="79" spans="2:12" s="1" customFormat="1" ht="14.4" customHeight="1">
      <c r="B79" s="38"/>
      <c r="C79" s="62" t="s">
        <v>32</v>
      </c>
      <c r="D79" s="60"/>
      <c r="E79" s="60"/>
      <c r="F79" s="162" t="str">
        <f>IF(E18="","",E18)</f>
        <v/>
      </c>
      <c r="G79" s="60"/>
      <c r="H79" s="60"/>
      <c r="I79" s="161"/>
      <c r="J79" s="60"/>
      <c r="K79" s="60"/>
      <c r="L79" s="58"/>
    </row>
    <row r="80" spans="2:12" s="1" customFormat="1" ht="10.35" customHeight="1">
      <c r="B80" s="38"/>
      <c r="C80" s="60"/>
      <c r="D80" s="60"/>
      <c r="E80" s="60"/>
      <c r="F80" s="60"/>
      <c r="G80" s="60"/>
      <c r="H80" s="60"/>
      <c r="I80" s="161"/>
      <c r="J80" s="60"/>
      <c r="K80" s="60"/>
      <c r="L80" s="58"/>
    </row>
    <row r="81" spans="2:65" s="9" customFormat="1" ht="29.25" customHeight="1">
      <c r="B81" s="164"/>
      <c r="C81" s="165" t="s">
        <v>117</v>
      </c>
      <c r="D81" s="166" t="s">
        <v>59</v>
      </c>
      <c r="E81" s="166" t="s">
        <v>55</v>
      </c>
      <c r="F81" s="166" t="s">
        <v>118</v>
      </c>
      <c r="G81" s="166" t="s">
        <v>119</v>
      </c>
      <c r="H81" s="166" t="s">
        <v>120</v>
      </c>
      <c r="I81" s="167" t="s">
        <v>121</v>
      </c>
      <c r="J81" s="166" t="s">
        <v>106</v>
      </c>
      <c r="K81" s="168" t="s">
        <v>122</v>
      </c>
      <c r="L81" s="169"/>
      <c r="M81" s="78" t="s">
        <v>123</v>
      </c>
      <c r="N81" s="79" t="s">
        <v>44</v>
      </c>
      <c r="O81" s="79" t="s">
        <v>124</v>
      </c>
      <c r="P81" s="79" t="s">
        <v>125</v>
      </c>
      <c r="Q81" s="79" t="s">
        <v>126</v>
      </c>
      <c r="R81" s="79" t="s">
        <v>127</v>
      </c>
      <c r="S81" s="79" t="s">
        <v>128</v>
      </c>
      <c r="T81" s="80" t="s">
        <v>129</v>
      </c>
    </row>
    <row r="82" spans="2:65" s="1" customFormat="1" ht="29.25" customHeight="1">
      <c r="B82" s="38"/>
      <c r="C82" s="84" t="s">
        <v>107</v>
      </c>
      <c r="D82" s="60"/>
      <c r="E82" s="60"/>
      <c r="F82" s="60"/>
      <c r="G82" s="60"/>
      <c r="H82" s="60"/>
      <c r="I82" s="161"/>
      <c r="J82" s="170">
        <f>BK82</f>
        <v>0</v>
      </c>
      <c r="K82" s="60"/>
      <c r="L82" s="58"/>
      <c r="M82" s="81"/>
      <c r="N82" s="82"/>
      <c r="O82" s="82"/>
      <c r="P82" s="171">
        <f>P83</f>
        <v>0</v>
      </c>
      <c r="Q82" s="82"/>
      <c r="R82" s="171">
        <f>R83</f>
        <v>19.592542680000001</v>
      </c>
      <c r="S82" s="82"/>
      <c r="T82" s="172">
        <f>T83</f>
        <v>0</v>
      </c>
      <c r="AT82" s="21" t="s">
        <v>73</v>
      </c>
      <c r="AU82" s="21" t="s">
        <v>108</v>
      </c>
      <c r="BK82" s="173">
        <f>BK83</f>
        <v>0</v>
      </c>
    </row>
    <row r="83" spans="2:65" s="10" customFormat="1" ht="37.35" customHeight="1">
      <c r="B83" s="174"/>
      <c r="C83" s="175"/>
      <c r="D83" s="176" t="s">
        <v>73</v>
      </c>
      <c r="E83" s="177" t="s">
        <v>130</v>
      </c>
      <c r="F83" s="177" t="s">
        <v>131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P84+P100+P112+P131+P166</f>
        <v>0</v>
      </c>
      <c r="Q83" s="182"/>
      <c r="R83" s="183">
        <f>R84+R100+R112+R131+R166</f>
        <v>19.592542680000001</v>
      </c>
      <c r="S83" s="182"/>
      <c r="T83" s="184">
        <f>T84+T100+T112+T131+T166</f>
        <v>0</v>
      </c>
      <c r="AR83" s="185" t="s">
        <v>82</v>
      </c>
      <c r="AT83" s="186" t="s">
        <v>73</v>
      </c>
      <c r="AU83" s="186" t="s">
        <v>74</v>
      </c>
      <c r="AY83" s="185" t="s">
        <v>132</v>
      </c>
      <c r="BK83" s="187">
        <f>BK84+BK100+BK112+BK131+BK166</f>
        <v>0</v>
      </c>
    </row>
    <row r="84" spans="2:65" s="10" customFormat="1" ht="19.95" customHeight="1">
      <c r="B84" s="174"/>
      <c r="C84" s="175"/>
      <c r="D84" s="188" t="s">
        <v>73</v>
      </c>
      <c r="E84" s="189" t="s">
        <v>82</v>
      </c>
      <c r="F84" s="189" t="s">
        <v>133</v>
      </c>
      <c r="G84" s="175"/>
      <c r="H84" s="175"/>
      <c r="I84" s="178"/>
      <c r="J84" s="190">
        <f>BK84</f>
        <v>0</v>
      </c>
      <c r="K84" s="175"/>
      <c r="L84" s="180"/>
      <c r="M84" s="181"/>
      <c r="N84" s="182"/>
      <c r="O84" s="182"/>
      <c r="P84" s="183">
        <f>SUM(P85:P99)</f>
        <v>0</v>
      </c>
      <c r="Q84" s="182"/>
      <c r="R84" s="183">
        <f>SUM(R85:R99)</f>
        <v>0</v>
      </c>
      <c r="S84" s="182"/>
      <c r="T84" s="184">
        <f>SUM(T85:T99)</f>
        <v>0</v>
      </c>
      <c r="AR84" s="185" t="s">
        <v>82</v>
      </c>
      <c r="AT84" s="186" t="s">
        <v>73</v>
      </c>
      <c r="AU84" s="186" t="s">
        <v>82</v>
      </c>
      <c r="AY84" s="185" t="s">
        <v>132</v>
      </c>
      <c r="BK84" s="187">
        <f>SUM(BK85:BK99)</f>
        <v>0</v>
      </c>
    </row>
    <row r="85" spans="2:65" s="1" customFormat="1" ht="22.5" customHeight="1">
      <c r="B85" s="38"/>
      <c r="C85" s="191" t="s">
        <v>82</v>
      </c>
      <c r="D85" s="191" t="s">
        <v>134</v>
      </c>
      <c r="E85" s="192" t="s">
        <v>364</v>
      </c>
      <c r="F85" s="193" t="s">
        <v>365</v>
      </c>
      <c r="G85" s="194" t="s">
        <v>246</v>
      </c>
      <c r="H85" s="195">
        <v>22</v>
      </c>
      <c r="I85" s="196"/>
      <c r="J85" s="197">
        <f>ROUND(I85*H85,2)</f>
        <v>0</v>
      </c>
      <c r="K85" s="193" t="s">
        <v>138</v>
      </c>
      <c r="L85" s="58"/>
      <c r="M85" s="198" t="s">
        <v>21</v>
      </c>
      <c r="N85" s="199" t="s">
        <v>45</v>
      </c>
      <c r="O85" s="39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AR85" s="21" t="s">
        <v>139</v>
      </c>
      <c r="AT85" s="21" t="s">
        <v>134</v>
      </c>
      <c r="AU85" s="21" t="s">
        <v>84</v>
      </c>
      <c r="AY85" s="21" t="s">
        <v>132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21" t="s">
        <v>82</v>
      </c>
      <c r="BK85" s="202">
        <f>ROUND(I85*H85,2)</f>
        <v>0</v>
      </c>
      <c r="BL85" s="21" t="s">
        <v>139</v>
      </c>
      <c r="BM85" s="21" t="s">
        <v>366</v>
      </c>
    </row>
    <row r="86" spans="2:65" s="1" customFormat="1">
      <c r="B86" s="38"/>
      <c r="C86" s="60"/>
      <c r="D86" s="203" t="s">
        <v>141</v>
      </c>
      <c r="E86" s="60"/>
      <c r="F86" s="204" t="s">
        <v>367</v>
      </c>
      <c r="G86" s="60"/>
      <c r="H86" s="60"/>
      <c r="I86" s="161"/>
      <c r="J86" s="60"/>
      <c r="K86" s="60"/>
      <c r="L86" s="58"/>
      <c r="M86" s="205"/>
      <c r="N86" s="39"/>
      <c r="O86" s="39"/>
      <c r="P86" s="39"/>
      <c r="Q86" s="39"/>
      <c r="R86" s="39"/>
      <c r="S86" s="39"/>
      <c r="T86" s="75"/>
      <c r="AT86" s="21" t="s">
        <v>141</v>
      </c>
      <c r="AU86" s="21" t="s">
        <v>84</v>
      </c>
    </row>
    <row r="87" spans="2:65" s="11" customFormat="1">
      <c r="B87" s="206"/>
      <c r="C87" s="207"/>
      <c r="D87" s="208" t="s">
        <v>143</v>
      </c>
      <c r="E87" s="209" t="s">
        <v>21</v>
      </c>
      <c r="F87" s="210" t="s">
        <v>256</v>
      </c>
      <c r="G87" s="207"/>
      <c r="H87" s="211">
        <v>22</v>
      </c>
      <c r="I87" s="212"/>
      <c r="J87" s="207"/>
      <c r="K87" s="207"/>
      <c r="L87" s="213"/>
      <c r="M87" s="214"/>
      <c r="N87" s="215"/>
      <c r="O87" s="215"/>
      <c r="P87" s="215"/>
      <c r="Q87" s="215"/>
      <c r="R87" s="215"/>
      <c r="S87" s="215"/>
      <c r="T87" s="216"/>
      <c r="AT87" s="217" t="s">
        <v>143</v>
      </c>
      <c r="AU87" s="217" t="s">
        <v>84</v>
      </c>
      <c r="AV87" s="11" t="s">
        <v>84</v>
      </c>
      <c r="AW87" s="11" t="s">
        <v>37</v>
      </c>
      <c r="AX87" s="11" t="s">
        <v>82</v>
      </c>
      <c r="AY87" s="217" t="s">
        <v>132</v>
      </c>
    </row>
    <row r="88" spans="2:65" s="1" customFormat="1" ht="22.5" customHeight="1">
      <c r="B88" s="38"/>
      <c r="C88" s="191" t="s">
        <v>84</v>
      </c>
      <c r="D88" s="191" t="s">
        <v>134</v>
      </c>
      <c r="E88" s="192" t="s">
        <v>368</v>
      </c>
      <c r="F88" s="193" t="s">
        <v>369</v>
      </c>
      <c r="G88" s="194" t="s">
        <v>162</v>
      </c>
      <c r="H88" s="195">
        <v>0.86399999999999999</v>
      </c>
      <c r="I88" s="196"/>
      <c r="J88" s="197">
        <f>ROUND(I88*H88,2)</f>
        <v>0</v>
      </c>
      <c r="K88" s="193" t="s">
        <v>138</v>
      </c>
      <c r="L88" s="58"/>
      <c r="M88" s="198" t="s">
        <v>21</v>
      </c>
      <c r="N88" s="199" t="s">
        <v>45</v>
      </c>
      <c r="O88" s="39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1" t="s">
        <v>139</v>
      </c>
      <c r="AT88" s="21" t="s">
        <v>134</v>
      </c>
      <c r="AU88" s="21" t="s">
        <v>84</v>
      </c>
      <c r="AY88" s="21" t="s">
        <v>132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1" t="s">
        <v>82</v>
      </c>
      <c r="BK88" s="202">
        <f>ROUND(I88*H88,2)</f>
        <v>0</v>
      </c>
      <c r="BL88" s="21" t="s">
        <v>139</v>
      </c>
      <c r="BM88" s="21" t="s">
        <v>370</v>
      </c>
    </row>
    <row r="89" spans="2:65" s="1" customFormat="1" ht="24">
      <c r="B89" s="38"/>
      <c r="C89" s="60"/>
      <c r="D89" s="203" t="s">
        <v>141</v>
      </c>
      <c r="E89" s="60"/>
      <c r="F89" s="204" t="s">
        <v>371</v>
      </c>
      <c r="G89" s="60"/>
      <c r="H89" s="60"/>
      <c r="I89" s="161"/>
      <c r="J89" s="60"/>
      <c r="K89" s="60"/>
      <c r="L89" s="58"/>
      <c r="M89" s="205"/>
      <c r="N89" s="39"/>
      <c r="O89" s="39"/>
      <c r="P89" s="39"/>
      <c r="Q89" s="39"/>
      <c r="R89" s="39"/>
      <c r="S89" s="39"/>
      <c r="T89" s="75"/>
      <c r="AT89" s="21" t="s">
        <v>141</v>
      </c>
      <c r="AU89" s="21" t="s">
        <v>84</v>
      </c>
    </row>
    <row r="90" spans="2:65" s="11" customFormat="1">
      <c r="B90" s="206"/>
      <c r="C90" s="207"/>
      <c r="D90" s="208" t="s">
        <v>143</v>
      </c>
      <c r="E90" s="209" t="s">
        <v>21</v>
      </c>
      <c r="F90" s="210" t="s">
        <v>372</v>
      </c>
      <c r="G90" s="207"/>
      <c r="H90" s="211">
        <v>0.86399999999999999</v>
      </c>
      <c r="I90" s="212"/>
      <c r="J90" s="207"/>
      <c r="K90" s="207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143</v>
      </c>
      <c r="AU90" s="217" t="s">
        <v>84</v>
      </c>
      <c r="AV90" s="11" t="s">
        <v>84</v>
      </c>
      <c r="AW90" s="11" t="s">
        <v>37</v>
      </c>
      <c r="AX90" s="11" t="s">
        <v>82</v>
      </c>
      <c r="AY90" s="217" t="s">
        <v>132</v>
      </c>
    </row>
    <row r="91" spans="2:65" s="1" customFormat="1" ht="22.5" customHeight="1">
      <c r="B91" s="38"/>
      <c r="C91" s="191" t="s">
        <v>149</v>
      </c>
      <c r="D91" s="191" t="s">
        <v>134</v>
      </c>
      <c r="E91" s="192" t="s">
        <v>173</v>
      </c>
      <c r="F91" s="193" t="s">
        <v>174</v>
      </c>
      <c r="G91" s="194" t="s">
        <v>162</v>
      </c>
      <c r="H91" s="195">
        <v>0.86399999999999999</v>
      </c>
      <c r="I91" s="196"/>
      <c r="J91" s="197">
        <f>ROUND(I91*H91,2)</f>
        <v>0</v>
      </c>
      <c r="K91" s="193" t="s">
        <v>138</v>
      </c>
      <c r="L91" s="58"/>
      <c r="M91" s="198" t="s">
        <v>21</v>
      </c>
      <c r="N91" s="199" t="s">
        <v>45</v>
      </c>
      <c r="O91" s="39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1" t="s">
        <v>139</v>
      </c>
      <c r="AT91" s="21" t="s">
        <v>134</v>
      </c>
      <c r="AU91" s="21" t="s">
        <v>84</v>
      </c>
      <c r="AY91" s="21" t="s">
        <v>132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1" t="s">
        <v>82</v>
      </c>
      <c r="BK91" s="202">
        <f>ROUND(I91*H91,2)</f>
        <v>0</v>
      </c>
      <c r="BL91" s="21" t="s">
        <v>139</v>
      </c>
      <c r="BM91" s="21" t="s">
        <v>373</v>
      </c>
    </row>
    <row r="92" spans="2:65" s="1" customFormat="1" ht="24">
      <c r="B92" s="38"/>
      <c r="C92" s="60"/>
      <c r="D92" s="203" t="s">
        <v>141</v>
      </c>
      <c r="E92" s="60"/>
      <c r="F92" s="204" t="s">
        <v>176</v>
      </c>
      <c r="G92" s="60"/>
      <c r="H92" s="60"/>
      <c r="I92" s="161"/>
      <c r="J92" s="60"/>
      <c r="K92" s="60"/>
      <c r="L92" s="58"/>
      <c r="M92" s="205"/>
      <c r="N92" s="39"/>
      <c r="O92" s="39"/>
      <c r="P92" s="39"/>
      <c r="Q92" s="39"/>
      <c r="R92" s="39"/>
      <c r="S92" s="39"/>
      <c r="T92" s="75"/>
      <c r="AT92" s="21" t="s">
        <v>141</v>
      </c>
      <c r="AU92" s="21" t="s">
        <v>84</v>
      </c>
    </row>
    <row r="93" spans="2:65" s="11" customFormat="1">
      <c r="B93" s="206"/>
      <c r="C93" s="207"/>
      <c r="D93" s="208" t="s">
        <v>143</v>
      </c>
      <c r="E93" s="209" t="s">
        <v>21</v>
      </c>
      <c r="F93" s="210" t="s">
        <v>372</v>
      </c>
      <c r="G93" s="207"/>
      <c r="H93" s="211">
        <v>0.86399999999999999</v>
      </c>
      <c r="I93" s="212"/>
      <c r="J93" s="207"/>
      <c r="K93" s="207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143</v>
      </c>
      <c r="AU93" s="217" t="s">
        <v>84</v>
      </c>
      <c r="AV93" s="11" t="s">
        <v>84</v>
      </c>
      <c r="AW93" s="11" t="s">
        <v>37</v>
      </c>
      <c r="AX93" s="11" t="s">
        <v>82</v>
      </c>
      <c r="AY93" s="217" t="s">
        <v>132</v>
      </c>
    </row>
    <row r="94" spans="2:65" s="1" customFormat="1" ht="22.5" customHeight="1">
      <c r="B94" s="38"/>
      <c r="C94" s="191" t="s">
        <v>139</v>
      </c>
      <c r="D94" s="191" t="s">
        <v>134</v>
      </c>
      <c r="E94" s="192" t="s">
        <v>188</v>
      </c>
      <c r="F94" s="193" t="s">
        <v>189</v>
      </c>
      <c r="G94" s="194" t="s">
        <v>162</v>
      </c>
      <c r="H94" s="195">
        <v>0.86399999999999999</v>
      </c>
      <c r="I94" s="196"/>
      <c r="J94" s="197">
        <f>ROUND(I94*H94,2)</f>
        <v>0</v>
      </c>
      <c r="K94" s="193" t="s">
        <v>138</v>
      </c>
      <c r="L94" s="58"/>
      <c r="M94" s="198" t="s">
        <v>21</v>
      </c>
      <c r="N94" s="199" t="s">
        <v>45</v>
      </c>
      <c r="O94" s="39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1" t="s">
        <v>139</v>
      </c>
      <c r="AT94" s="21" t="s">
        <v>134</v>
      </c>
      <c r="AU94" s="21" t="s">
        <v>84</v>
      </c>
      <c r="AY94" s="21" t="s">
        <v>132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1" t="s">
        <v>82</v>
      </c>
      <c r="BK94" s="202">
        <f>ROUND(I94*H94,2)</f>
        <v>0</v>
      </c>
      <c r="BL94" s="21" t="s">
        <v>139</v>
      </c>
      <c r="BM94" s="21" t="s">
        <v>374</v>
      </c>
    </row>
    <row r="95" spans="2:65" s="1" customFormat="1" ht="36">
      <c r="B95" s="38"/>
      <c r="C95" s="60"/>
      <c r="D95" s="203" t="s">
        <v>141</v>
      </c>
      <c r="E95" s="60"/>
      <c r="F95" s="204" t="s">
        <v>191</v>
      </c>
      <c r="G95" s="60"/>
      <c r="H95" s="60"/>
      <c r="I95" s="161"/>
      <c r="J95" s="60"/>
      <c r="K95" s="60"/>
      <c r="L95" s="58"/>
      <c r="M95" s="205"/>
      <c r="N95" s="39"/>
      <c r="O95" s="39"/>
      <c r="P95" s="39"/>
      <c r="Q95" s="39"/>
      <c r="R95" s="39"/>
      <c r="S95" s="39"/>
      <c r="T95" s="75"/>
      <c r="AT95" s="21" t="s">
        <v>141</v>
      </c>
      <c r="AU95" s="21" t="s">
        <v>84</v>
      </c>
    </row>
    <row r="96" spans="2:65" s="11" customFormat="1">
      <c r="B96" s="206"/>
      <c r="C96" s="207"/>
      <c r="D96" s="208" t="s">
        <v>143</v>
      </c>
      <c r="E96" s="209" t="s">
        <v>21</v>
      </c>
      <c r="F96" s="210" t="s">
        <v>372</v>
      </c>
      <c r="G96" s="207"/>
      <c r="H96" s="211">
        <v>0.86399999999999999</v>
      </c>
      <c r="I96" s="212"/>
      <c r="J96" s="207"/>
      <c r="K96" s="207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143</v>
      </c>
      <c r="AU96" s="217" t="s">
        <v>84</v>
      </c>
      <c r="AV96" s="11" t="s">
        <v>84</v>
      </c>
      <c r="AW96" s="11" t="s">
        <v>37</v>
      </c>
      <c r="AX96" s="11" t="s">
        <v>82</v>
      </c>
      <c r="AY96" s="217" t="s">
        <v>132</v>
      </c>
    </row>
    <row r="97" spans="2:65" s="1" customFormat="1" ht="22.5" customHeight="1">
      <c r="B97" s="38"/>
      <c r="C97" s="191" t="s">
        <v>159</v>
      </c>
      <c r="D97" s="191" t="s">
        <v>134</v>
      </c>
      <c r="E97" s="192" t="s">
        <v>194</v>
      </c>
      <c r="F97" s="193" t="s">
        <v>195</v>
      </c>
      <c r="G97" s="194" t="s">
        <v>162</v>
      </c>
      <c r="H97" s="195">
        <v>0.86399999999999999</v>
      </c>
      <c r="I97" s="196"/>
      <c r="J97" s="197">
        <f>ROUND(I97*H97,2)</f>
        <v>0</v>
      </c>
      <c r="K97" s="193" t="s">
        <v>138</v>
      </c>
      <c r="L97" s="58"/>
      <c r="M97" s="198" t="s">
        <v>21</v>
      </c>
      <c r="N97" s="199" t="s">
        <v>45</v>
      </c>
      <c r="O97" s="39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1" t="s">
        <v>139</v>
      </c>
      <c r="AT97" s="21" t="s">
        <v>134</v>
      </c>
      <c r="AU97" s="21" t="s">
        <v>84</v>
      </c>
      <c r="AY97" s="21" t="s">
        <v>132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1" t="s">
        <v>82</v>
      </c>
      <c r="BK97" s="202">
        <f>ROUND(I97*H97,2)</f>
        <v>0</v>
      </c>
      <c r="BL97" s="21" t="s">
        <v>139</v>
      </c>
      <c r="BM97" s="21" t="s">
        <v>375</v>
      </c>
    </row>
    <row r="98" spans="2:65" s="1" customFormat="1">
      <c r="B98" s="38"/>
      <c r="C98" s="60"/>
      <c r="D98" s="203" t="s">
        <v>141</v>
      </c>
      <c r="E98" s="60"/>
      <c r="F98" s="204" t="s">
        <v>195</v>
      </c>
      <c r="G98" s="60"/>
      <c r="H98" s="60"/>
      <c r="I98" s="161"/>
      <c r="J98" s="60"/>
      <c r="K98" s="60"/>
      <c r="L98" s="58"/>
      <c r="M98" s="205"/>
      <c r="N98" s="39"/>
      <c r="O98" s="39"/>
      <c r="P98" s="39"/>
      <c r="Q98" s="39"/>
      <c r="R98" s="39"/>
      <c r="S98" s="39"/>
      <c r="T98" s="75"/>
      <c r="AT98" s="21" t="s">
        <v>141</v>
      </c>
      <c r="AU98" s="21" t="s">
        <v>84</v>
      </c>
    </row>
    <row r="99" spans="2:65" s="11" customFormat="1">
      <c r="B99" s="206"/>
      <c r="C99" s="207"/>
      <c r="D99" s="203" t="s">
        <v>143</v>
      </c>
      <c r="E99" s="229" t="s">
        <v>21</v>
      </c>
      <c r="F99" s="230" t="s">
        <v>372</v>
      </c>
      <c r="G99" s="207"/>
      <c r="H99" s="231">
        <v>0.86399999999999999</v>
      </c>
      <c r="I99" s="212"/>
      <c r="J99" s="207"/>
      <c r="K99" s="207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143</v>
      </c>
      <c r="AU99" s="217" t="s">
        <v>84</v>
      </c>
      <c r="AV99" s="11" t="s">
        <v>84</v>
      </c>
      <c r="AW99" s="11" t="s">
        <v>37</v>
      </c>
      <c r="AX99" s="11" t="s">
        <v>82</v>
      </c>
      <c r="AY99" s="217" t="s">
        <v>132</v>
      </c>
    </row>
    <row r="100" spans="2:65" s="10" customFormat="1" ht="29.85" customHeight="1">
      <c r="B100" s="174"/>
      <c r="C100" s="175"/>
      <c r="D100" s="188" t="s">
        <v>73</v>
      </c>
      <c r="E100" s="189" t="s">
        <v>84</v>
      </c>
      <c r="F100" s="189" t="s">
        <v>220</v>
      </c>
      <c r="G100" s="175"/>
      <c r="H100" s="175"/>
      <c r="I100" s="178"/>
      <c r="J100" s="190">
        <f>BK100</f>
        <v>0</v>
      </c>
      <c r="K100" s="175"/>
      <c r="L100" s="180"/>
      <c r="M100" s="181"/>
      <c r="N100" s="182"/>
      <c r="O100" s="182"/>
      <c r="P100" s="183">
        <f>SUM(P101:P111)</f>
        <v>0</v>
      </c>
      <c r="Q100" s="182"/>
      <c r="R100" s="183">
        <f>SUM(R101:R111)</f>
        <v>4.2749026800000003</v>
      </c>
      <c r="S100" s="182"/>
      <c r="T100" s="184">
        <f>SUM(T101:T111)</f>
        <v>0</v>
      </c>
      <c r="AR100" s="185" t="s">
        <v>82</v>
      </c>
      <c r="AT100" s="186" t="s">
        <v>73</v>
      </c>
      <c r="AU100" s="186" t="s">
        <v>82</v>
      </c>
      <c r="AY100" s="185" t="s">
        <v>132</v>
      </c>
      <c r="BK100" s="187">
        <f>SUM(BK101:BK111)</f>
        <v>0</v>
      </c>
    </row>
    <row r="101" spans="2:65" s="1" customFormat="1" ht="22.5" customHeight="1">
      <c r="B101" s="38"/>
      <c r="C101" s="191" t="s">
        <v>166</v>
      </c>
      <c r="D101" s="191" t="s">
        <v>134</v>
      </c>
      <c r="E101" s="192" t="s">
        <v>376</v>
      </c>
      <c r="F101" s="193" t="s">
        <v>377</v>
      </c>
      <c r="G101" s="194" t="s">
        <v>162</v>
      </c>
      <c r="H101" s="195">
        <v>1.728</v>
      </c>
      <c r="I101" s="196"/>
      <c r="J101" s="197">
        <f>ROUND(I101*H101,2)</f>
        <v>0</v>
      </c>
      <c r="K101" s="193" t="s">
        <v>138</v>
      </c>
      <c r="L101" s="58"/>
      <c r="M101" s="198" t="s">
        <v>21</v>
      </c>
      <c r="N101" s="199" t="s">
        <v>45</v>
      </c>
      <c r="O101" s="39"/>
      <c r="P101" s="200">
        <f>O101*H101</f>
        <v>0</v>
      </c>
      <c r="Q101" s="200">
        <v>2.45329</v>
      </c>
      <c r="R101" s="200">
        <f>Q101*H101</f>
        <v>4.2392851199999999</v>
      </c>
      <c r="S101" s="200">
        <v>0</v>
      </c>
      <c r="T101" s="201">
        <f>S101*H101</f>
        <v>0</v>
      </c>
      <c r="AR101" s="21" t="s">
        <v>139</v>
      </c>
      <c r="AT101" s="21" t="s">
        <v>134</v>
      </c>
      <c r="AU101" s="21" t="s">
        <v>84</v>
      </c>
      <c r="AY101" s="21" t="s">
        <v>132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1" t="s">
        <v>82</v>
      </c>
      <c r="BK101" s="202">
        <f>ROUND(I101*H101,2)</f>
        <v>0</v>
      </c>
      <c r="BL101" s="21" t="s">
        <v>139</v>
      </c>
      <c r="BM101" s="21" t="s">
        <v>378</v>
      </c>
    </row>
    <row r="102" spans="2:65" s="1" customFormat="1" ht="24">
      <c r="B102" s="38"/>
      <c r="C102" s="60"/>
      <c r="D102" s="203" t="s">
        <v>141</v>
      </c>
      <c r="E102" s="60"/>
      <c r="F102" s="204" t="s">
        <v>379</v>
      </c>
      <c r="G102" s="60"/>
      <c r="H102" s="60"/>
      <c r="I102" s="161"/>
      <c r="J102" s="60"/>
      <c r="K102" s="60"/>
      <c r="L102" s="58"/>
      <c r="M102" s="205"/>
      <c r="N102" s="39"/>
      <c r="O102" s="39"/>
      <c r="P102" s="39"/>
      <c r="Q102" s="39"/>
      <c r="R102" s="39"/>
      <c r="S102" s="39"/>
      <c r="T102" s="75"/>
      <c r="AT102" s="21" t="s">
        <v>141</v>
      </c>
      <c r="AU102" s="21" t="s">
        <v>84</v>
      </c>
    </row>
    <row r="103" spans="2:65" s="11" customFormat="1">
      <c r="B103" s="206"/>
      <c r="C103" s="207"/>
      <c r="D103" s="208" t="s">
        <v>143</v>
      </c>
      <c r="E103" s="209" t="s">
        <v>21</v>
      </c>
      <c r="F103" s="210" t="s">
        <v>380</v>
      </c>
      <c r="G103" s="207"/>
      <c r="H103" s="211">
        <v>1.728</v>
      </c>
      <c r="I103" s="212"/>
      <c r="J103" s="207"/>
      <c r="K103" s="207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143</v>
      </c>
      <c r="AU103" s="217" t="s">
        <v>84</v>
      </c>
      <c r="AV103" s="11" t="s">
        <v>84</v>
      </c>
      <c r="AW103" s="11" t="s">
        <v>37</v>
      </c>
      <c r="AX103" s="11" t="s">
        <v>82</v>
      </c>
      <c r="AY103" s="217" t="s">
        <v>132</v>
      </c>
    </row>
    <row r="104" spans="2:65" s="1" customFormat="1" ht="22.5" customHeight="1">
      <c r="B104" s="38"/>
      <c r="C104" s="191" t="s">
        <v>172</v>
      </c>
      <c r="D104" s="191" t="s">
        <v>134</v>
      </c>
      <c r="E104" s="192" t="s">
        <v>381</v>
      </c>
      <c r="F104" s="193" t="s">
        <v>382</v>
      </c>
      <c r="G104" s="194" t="s">
        <v>137</v>
      </c>
      <c r="H104" s="195">
        <v>5.76</v>
      </c>
      <c r="I104" s="196"/>
      <c r="J104" s="197">
        <f>ROUND(I104*H104,2)</f>
        <v>0</v>
      </c>
      <c r="K104" s="193" t="s">
        <v>138</v>
      </c>
      <c r="L104" s="58"/>
      <c r="M104" s="198" t="s">
        <v>21</v>
      </c>
      <c r="N104" s="199" t="s">
        <v>45</v>
      </c>
      <c r="O104" s="39"/>
      <c r="P104" s="200">
        <f>O104*H104</f>
        <v>0</v>
      </c>
      <c r="Q104" s="200">
        <v>1.0300000000000001E-3</v>
      </c>
      <c r="R104" s="200">
        <f>Q104*H104</f>
        <v>5.9328000000000002E-3</v>
      </c>
      <c r="S104" s="200">
        <v>0</v>
      </c>
      <c r="T104" s="201">
        <f>S104*H104</f>
        <v>0</v>
      </c>
      <c r="AR104" s="21" t="s">
        <v>139</v>
      </c>
      <c r="AT104" s="21" t="s">
        <v>134</v>
      </c>
      <c r="AU104" s="21" t="s">
        <v>84</v>
      </c>
      <c r="AY104" s="21" t="s">
        <v>132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1" t="s">
        <v>82</v>
      </c>
      <c r="BK104" s="202">
        <f>ROUND(I104*H104,2)</f>
        <v>0</v>
      </c>
      <c r="BL104" s="21" t="s">
        <v>139</v>
      </c>
      <c r="BM104" s="21" t="s">
        <v>383</v>
      </c>
    </row>
    <row r="105" spans="2:65" s="1" customFormat="1" ht="36">
      <c r="B105" s="38"/>
      <c r="C105" s="60"/>
      <c r="D105" s="203" t="s">
        <v>141</v>
      </c>
      <c r="E105" s="60"/>
      <c r="F105" s="204" t="s">
        <v>384</v>
      </c>
      <c r="G105" s="60"/>
      <c r="H105" s="60"/>
      <c r="I105" s="161"/>
      <c r="J105" s="60"/>
      <c r="K105" s="60"/>
      <c r="L105" s="58"/>
      <c r="M105" s="205"/>
      <c r="N105" s="39"/>
      <c r="O105" s="39"/>
      <c r="P105" s="39"/>
      <c r="Q105" s="39"/>
      <c r="R105" s="39"/>
      <c r="S105" s="39"/>
      <c r="T105" s="75"/>
      <c r="AT105" s="21" t="s">
        <v>141</v>
      </c>
      <c r="AU105" s="21" t="s">
        <v>84</v>
      </c>
    </row>
    <row r="106" spans="2:65" s="11" customFormat="1">
      <c r="B106" s="206"/>
      <c r="C106" s="207"/>
      <c r="D106" s="208" t="s">
        <v>143</v>
      </c>
      <c r="E106" s="209" t="s">
        <v>21</v>
      </c>
      <c r="F106" s="210" t="s">
        <v>385</v>
      </c>
      <c r="G106" s="207"/>
      <c r="H106" s="211">
        <v>5.76</v>
      </c>
      <c r="I106" s="212"/>
      <c r="J106" s="207"/>
      <c r="K106" s="207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143</v>
      </c>
      <c r="AU106" s="217" t="s">
        <v>84</v>
      </c>
      <c r="AV106" s="11" t="s">
        <v>84</v>
      </c>
      <c r="AW106" s="11" t="s">
        <v>37</v>
      </c>
      <c r="AX106" s="11" t="s">
        <v>82</v>
      </c>
      <c r="AY106" s="217" t="s">
        <v>132</v>
      </c>
    </row>
    <row r="107" spans="2:65" s="1" customFormat="1" ht="22.5" customHeight="1">
      <c r="B107" s="38"/>
      <c r="C107" s="191" t="s">
        <v>177</v>
      </c>
      <c r="D107" s="191" t="s">
        <v>134</v>
      </c>
      <c r="E107" s="192" t="s">
        <v>386</v>
      </c>
      <c r="F107" s="193" t="s">
        <v>387</v>
      </c>
      <c r="G107" s="194" t="s">
        <v>137</v>
      </c>
      <c r="H107" s="195">
        <v>5.76</v>
      </c>
      <c r="I107" s="196"/>
      <c r="J107" s="197">
        <f>ROUND(I107*H107,2)</f>
        <v>0</v>
      </c>
      <c r="K107" s="193" t="s">
        <v>138</v>
      </c>
      <c r="L107" s="58"/>
      <c r="M107" s="198" t="s">
        <v>21</v>
      </c>
      <c r="N107" s="199" t="s">
        <v>45</v>
      </c>
      <c r="O107" s="39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1" t="s">
        <v>139</v>
      </c>
      <c r="AT107" s="21" t="s">
        <v>134</v>
      </c>
      <c r="AU107" s="21" t="s">
        <v>84</v>
      </c>
      <c r="AY107" s="21" t="s">
        <v>132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1" t="s">
        <v>82</v>
      </c>
      <c r="BK107" s="202">
        <f>ROUND(I107*H107,2)</f>
        <v>0</v>
      </c>
      <c r="BL107" s="21" t="s">
        <v>139</v>
      </c>
      <c r="BM107" s="21" t="s">
        <v>388</v>
      </c>
    </row>
    <row r="108" spans="2:65" s="1" customFormat="1" ht="36">
      <c r="B108" s="38"/>
      <c r="C108" s="60"/>
      <c r="D108" s="208" t="s">
        <v>141</v>
      </c>
      <c r="E108" s="60"/>
      <c r="F108" s="218" t="s">
        <v>389</v>
      </c>
      <c r="G108" s="60"/>
      <c r="H108" s="60"/>
      <c r="I108" s="161"/>
      <c r="J108" s="60"/>
      <c r="K108" s="60"/>
      <c r="L108" s="58"/>
      <c r="M108" s="205"/>
      <c r="N108" s="39"/>
      <c r="O108" s="39"/>
      <c r="P108" s="39"/>
      <c r="Q108" s="39"/>
      <c r="R108" s="39"/>
      <c r="S108" s="39"/>
      <c r="T108" s="75"/>
      <c r="AT108" s="21" t="s">
        <v>141</v>
      </c>
      <c r="AU108" s="21" t="s">
        <v>84</v>
      </c>
    </row>
    <row r="109" spans="2:65" s="1" customFormat="1" ht="22.5" customHeight="1">
      <c r="B109" s="38"/>
      <c r="C109" s="191" t="s">
        <v>183</v>
      </c>
      <c r="D109" s="191" t="s">
        <v>134</v>
      </c>
      <c r="E109" s="192" t="s">
        <v>390</v>
      </c>
      <c r="F109" s="193" t="s">
        <v>391</v>
      </c>
      <c r="G109" s="194" t="s">
        <v>359</v>
      </c>
      <c r="H109" s="195">
        <v>2.8000000000000001E-2</v>
      </c>
      <c r="I109" s="196"/>
      <c r="J109" s="197">
        <f>ROUND(I109*H109,2)</f>
        <v>0</v>
      </c>
      <c r="K109" s="193" t="s">
        <v>138</v>
      </c>
      <c r="L109" s="58"/>
      <c r="M109" s="198" t="s">
        <v>21</v>
      </c>
      <c r="N109" s="199" t="s">
        <v>45</v>
      </c>
      <c r="O109" s="39"/>
      <c r="P109" s="200">
        <f>O109*H109</f>
        <v>0</v>
      </c>
      <c r="Q109" s="200">
        <v>1.0601700000000001</v>
      </c>
      <c r="R109" s="200">
        <f>Q109*H109</f>
        <v>2.9684760000000001E-2</v>
      </c>
      <c r="S109" s="200">
        <v>0</v>
      </c>
      <c r="T109" s="201">
        <f>S109*H109</f>
        <v>0</v>
      </c>
      <c r="AR109" s="21" t="s">
        <v>139</v>
      </c>
      <c r="AT109" s="21" t="s">
        <v>134</v>
      </c>
      <c r="AU109" s="21" t="s">
        <v>84</v>
      </c>
      <c r="AY109" s="21" t="s">
        <v>132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1" t="s">
        <v>82</v>
      </c>
      <c r="BK109" s="202">
        <f>ROUND(I109*H109,2)</f>
        <v>0</v>
      </c>
      <c r="BL109" s="21" t="s">
        <v>139</v>
      </c>
      <c r="BM109" s="21" t="s">
        <v>392</v>
      </c>
    </row>
    <row r="110" spans="2:65" s="1" customFormat="1">
      <c r="B110" s="38"/>
      <c r="C110" s="60"/>
      <c r="D110" s="203" t="s">
        <v>141</v>
      </c>
      <c r="E110" s="60"/>
      <c r="F110" s="204" t="s">
        <v>393</v>
      </c>
      <c r="G110" s="60"/>
      <c r="H110" s="60"/>
      <c r="I110" s="161"/>
      <c r="J110" s="60"/>
      <c r="K110" s="60"/>
      <c r="L110" s="58"/>
      <c r="M110" s="205"/>
      <c r="N110" s="39"/>
      <c r="O110" s="39"/>
      <c r="P110" s="39"/>
      <c r="Q110" s="39"/>
      <c r="R110" s="39"/>
      <c r="S110" s="39"/>
      <c r="T110" s="75"/>
      <c r="AT110" s="21" t="s">
        <v>141</v>
      </c>
      <c r="AU110" s="21" t="s">
        <v>84</v>
      </c>
    </row>
    <row r="111" spans="2:65" s="11" customFormat="1">
      <c r="B111" s="206"/>
      <c r="C111" s="207"/>
      <c r="D111" s="203" t="s">
        <v>143</v>
      </c>
      <c r="E111" s="229" t="s">
        <v>21</v>
      </c>
      <c r="F111" s="230" t="s">
        <v>394</v>
      </c>
      <c r="G111" s="207"/>
      <c r="H111" s="231">
        <v>2.8000000000000001E-2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143</v>
      </c>
      <c r="AU111" s="217" t="s">
        <v>84</v>
      </c>
      <c r="AV111" s="11" t="s">
        <v>84</v>
      </c>
      <c r="AW111" s="11" t="s">
        <v>37</v>
      </c>
      <c r="AX111" s="11" t="s">
        <v>82</v>
      </c>
      <c r="AY111" s="217" t="s">
        <v>132</v>
      </c>
    </row>
    <row r="112" spans="2:65" s="10" customFormat="1" ht="29.85" customHeight="1">
      <c r="B112" s="174"/>
      <c r="C112" s="175"/>
      <c r="D112" s="188" t="s">
        <v>73</v>
      </c>
      <c r="E112" s="189" t="s">
        <v>149</v>
      </c>
      <c r="F112" s="189" t="s">
        <v>395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SUM(P113:P130)</f>
        <v>0</v>
      </c>
      <c r="Q112" s="182"/>
      <c r="R112" s="183">
        <f>SUM(R113:R130)</f>
        <v>6.9678799999999992</v>
      </c>
      <c r="S112" s="182"/>
      <c r="T112" s="184">
        <f>SUM(T113:T130)</f>
        <v>0</v>
      </c>
      <c r="AR112" s="185" t="s">
        <v>82</v>
      </c>
      <c r="AT112" s="186" t="s">
        <v>73</v>
      </c>
      <c r="AU112" s="186" t="s">
        <v>82</v>
      </c>
      <c r="AY112" s="185" t="s">
        <v>132</v>
      </c>
      <c r="BK112" s="187">
        <f>SUM(BK113:BK130)</f>
        <v>0</v>
      </c>
    </row>
    <row r="113" spans="2:65" s="1" customFormat="1" ht="31.5" customHeight="1">
      <c r="B113" s="38"/>
      <c r="C113" s="191" t="s">
        <v>144</v>
      </c>
      <c r="D113" s="191" t="s">
        <v>134</v>
      </c>
      <c r="E113" s="192" t="s">
        <v>396</v>
      </c>
      <c r="F113" s="193" t="s">
        <v>397</v>
      </c>
      <c r="G113" s="194" t="s">
        <v>246</v>
      </c>
      <c r="H113" s="195">
        <v>55</v>
      </c>
      <c r="I113" s="196"/>
      <c r="J113" s="197">
        <f>ROUND(I113*H113,2)</f>
        <v>0</v>
      </c>
      <c r="K113" s="193" t="s">
        <v>138</v>
      </c>
      <c r="L113" s="58"/>
      <c r="M113" s="198" t="s">
        <v>21</v>
      </c>
      <c r="N113" s="199" t="s">
        <v>45</v>
      </c>
      <c r="O113" s="39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1" t="s">
        <v>139</v>
      </c>
      <c r="AT113" s="21" t="s">
        <v>134</v>
      </c>
      <c r="AU113" s="21" t="s">
        <v>84</v>
      </c>
      <c r="AY113" s="21" t="s">
        <v>132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1" t="s">
        <v>82</v>
      </c>
      <c r="BK113" s="202">
        <f>ROUND(I113*H113,2)</f>
        <v>0</v>
      </c>
      <c r="BL113" s="21" t="s">
        <v>139</v>
      </c>
      <c r="BM113" s="21" t="s">
        <v>398</v>
      </c>
    </row>
    <row r="114" spans="2:65" s="1" customFormat="1" ht="24">
      <c r="B114" s="38"/>
      <c r="C114" s="60"/>
      <c r="D114" s="203" t="s">
        <v>141</v>
      </c>
      <c r="E114" s="60"/>
      <c r="F114" s="204" t="s">
        <v>399</v>
      </c>
      <c r="G114" s="60"/>
      <c r="H114" s="60"/>
      <c r="I114" s="161"/>
      <c r="J114" s="60"/>
      <c r="K114" s="60"/>
      <c r="L114" s="58"/>
      <c r="M114" s="205"/>
      <c r="N114" s="39"/>
      <c r="O114" s="39"/>
      <c r="P114" s="39"/>
      <c r="Q114" s="39"/>
      <c r="R114" s="39"/>
      <c r="S114" s="39"/>
      <c r="T114" s="75"/>
      <c r="AT114" s="21" t="s">
        <v>141</v>
      </c>
      <c r="AU114" s="21" t="s">
        <v>84</v>
      </c>
    </row>
    <row r="115" spans="2:65" s="11" customFormat="1">
      <c r="B115" s="206"/>
      <c r="C115" s="207"/>
      <c r="D115" s="208" t="s">
        <v>143</v>
      </c>
      <c r="E115" s="209" t="s">
        <v>21</v>
      </c>
      <c r="F115" s="210" t="s">
        <v>400</v>
      </c>
      <c r="G115" s="207"/>
      <c r="H115" s="211">
        <v>55</v>
      </c>
      <c r="I115" s="212"/>
      <c r="J115" s="207"/>
      <c r="K115" s="207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143</v>
      </c>
      <c r="AU115" s="217" t="s">
        <v>84</v>
      </c>
      <c r="AV115" s="11" t="s">
        <v>84</v>
      </c>
      <c r="AW115" s="11" t="s">
        <v>37</v>
      </c>
      <c r="AX115" s="11" t="s">
        <v>82</v>
      </c>
      <c r="AY115" s="217" t="s">
        <v>132</v>
      </c>
    </row>
    <row r="116" spans="2:65" s="1" customFormat="1" ht="22.5" customHeight="1">
      <c r="B116" s="38"/>
      <c r="C116" s="219" t="s">
        <v>193</v>
      </c>
      <c r="D116" s="219" t="s">
        <v>209</v>
      </c>
      <c r="E116" s="220" t="s">
        <v>401</v>
      </c>
      <c r="F116" s="221" t="s">
        <v>402</v>
      </c>
      <c r="G116" s="222" t="s">
        <v>246</v>
      </c>
      <c r="H116" s="223">
        <v>55</v>
      </c>
      <c r="I116" s="224"/>
      <c r="J116" s="225">
        <f>ROUND(I116*H116,2)</f>
        <v>0</v>
      </c>
      <c r="K116" s="221" t="s">
        <v>21</v>
      </c>
      <c r="L116" s="226"/>
      <c r="M116" s="227" t="s">
        <v>21</v>
      </c>
      <c r="N116" s="228" t="s">
        <v>45</v>
      </c>
      <c r="O116" s="39"/>
      <c r="P116" s="200">
        <f>O116*H116</f>
        <v>0</v>
      </c>
      <c r="Q116" s="200">
        <v>2.48E-3</v>
      </c>
      <c r="R116" s="200">
        <f>Q116*H116</f>
        <v>0.13639999999999999</v>
      </c>
      <c r="S116" s="200">
        <v>0</v>
      </c>
      <c r="T116" s="201">
        <f>S116*H116</f>
        <v>0</v>
      </c>
      <c r="AR116" s="21" t="s">
        <v>177</v>
      </c>
      <c r="AT116" s="21" t="s">
        <v>209</v>
      </c>
      <c r="AU116" s="21" t="s">
        <v>84</v>
      </c>
      <c r="AY116" s="21" t="s">
        <v>132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1" t="s">
        <v>82</v>
      </c>
      <c r="BK116" s="202">
        <f>ROUND(I116*H116,2)</f>
        <v>0</v>
      </c>
      <c r="BL116" s="21" t="s">
        <v>139</v>
      </c>
      <c r="BM116" s="21" t="s">
        <v>403</v>
      </c>
    </row>
    <row r="117" spans="2:65" s="1" customFormat="1">
      <c r="B117" s="38"/>
      <c r="C117" s="60"/>
      <c r="D117" s="203" t="s">
        <v>141</v>
      </c>
      <c r="E117" s="60"/>
      <c r="F117" s="204" t="s">
        <v>402</v>
      </c>
      <c r="G117" s="60"/>
      <c r="H117" s="60"/>
      <c r="I117" s="161"/>
      <c r="J117" s="60"/>
      <c r="K117" s="60"/>
      <c r="L117" s="58"/>
      <c r="M117" s="205"/>
      <c r="N117" s="39"/>
      <c r="O117" s="39"/>
      <c r="P117" s="39"/>
      <c r="Q117" s="39"/>
      <c r="R117" s="39"/>
      <c r="S117" s="39"/>
      <c r="T117" s="75"/>
      <c r="AT117" s="21" t="s">
        <v>141</v>
      </c>
      <c r="AU117" s="21" t="s">
        <v>84</v>
      </c>
    </row>
    <row r="118" spans="2:65" s="11" customFormat="1">
      <c r="B118" s="206"/>
      <c r="C118" s="207"/>
      <c r="D118" s="208" t="s">
        <v>143</v>
      </c>
      <c r="E118" s="209" t="s">
        <v>21</v>
      </c>
      <c r="F118" s="210" t="s">
        <v>400</v>
      </c>
      <c r="G118" s="207"/>
      <c r="H118" s="211">
        <v>55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143</v>
      </c>
      <c r="AU118" s="217" t="s">
        <v>84</v>
      </c>
      <c r="AV118" s="11" t="s">
        <v>84</v>
      </c>
      <c r="AW118" s="11" t="s">
        <v>37</v>
      </c>
      <c r="AX118" s="11" t="s">
        <v>82</v>
      </c>
      <c r="AY118" s="217" t="s">
        <v>132</v>
      </c>
    </row>
    <row r="119" spans="2:65" s="1" customFormat="1" ht="22.5" customHeight="1">
      <c r="B119" s="38"/>
      <c r="C119" s="219" t="s">
        <v>197</v>
      </c>
      <c r="D119" s="219" t="s">
        <v>209</v>
      </c>
      <c r="E119" s="220" t="s">
        <v>404</v>
      </c>
      <c r="F119" s="221" t="s">
        <v>405</v>
      </c>
      <c r="G119" s="222" t="s">
        <v>246</v>
      </c>
      <c r="H119" s="223">
        <v>181.5</v>
      </c>
      <c r="I119" s="224"/>
      <c r="J119" s="225">
        <f>ROUND(I119*H119,2)</f>
        <v>0</v>
      </c>
      <c r="K119" s="221" t="s">
        <v>138</v>
      </c>
      <c r="L119" s="226"/>
      <c r="M119" s="227" t="s">
        <v>21</v>
      </c>
      <c r="N119" s="228" t="s">
        <v>45</v>
      </c>
      <c r="O119" s="39"/>
      <c r="P119" s="200">
        <f>O119*H119</f>
        <v>0</v>
      </c>
      <c r="Q119" s="200">
        <v>4.0000000000000003E-5</v>
      </c>
      <c r="R119" s="200">
        <f>Q119*H119</f>
        <v>7.2600000000000008E-3</v>
      </c>
      <c r="S119" s="200">
        <v>0</v>
      </c>
      <c r="T119" s="201">
        <f>S119*H119</f>
        <v>0</v>
      </c>
      <c r="AR119" s="21" t="s">
        <v>177</v>
      </c>
      <c r="AT119" s="21" t="s">
        <v>209</v>
      </c>
      <c r="AU119" s="21" t="s">
        <v>84</v>
      </c>
      <c r="AY119" s="21" t="s">
        <v>132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1" t="s">
        <v>82</v>
      </c>
      <c r="BK119" s="202">
        <f>ROUND(I119*H119,2)</f>
        <v>0</v>
      </c>
      <c r="BL119" s="21" t="s">
        <v>139</v>
      </c>
      <c r="BM119" s="21" t="s">
        <v>406</v>
      </c>
    </row>
    <row r="120" spans="2:65" s="1" customFormat="1">
      <c r="B120" s="38"/>
      <c r="C120" s="60"/>
      <c r="D120" s="203" t="s">
        <v>141</v>
      </c>
      <c r="E120" s="60"/>
      <c r="F120" s="204" t="s">
        <v>405</v>
      </c>
      <c r="G120" s="60"/>
      <c r="H120" s="60"/>
      <c r="I120" s="161"/>
      <c r="J120" s="60"/>
      <c r="K120" s="60"/>
      <c r="L120" s="58"/>
      <c r="M120" s="205"/>
      <c r="N120" s="39"/>
      <c r="O120" s="39"/>
      <c r="P120" s="39"/>
      <c r="Q120" s="39"/>
      <c r="R120" s="39"/>
      <c r="S120" s="39"/>
      <c r="T120" s="75"/>
      <c r="AT120" s="21" t="s">
        <v>141</v>
      </c>
      <c r="AU120" s="21" t="s">
        <v>84</v>
      </c>
    </row>
    <row r="121" spans="2:65" s="11" customFormat="1">
      <c r="B121" s="206"/>
      <c r="C121" s="207"/>
      <c r="D121" s="208" t="s">
        <v>143</v>
      </c>
      <c r="E121" s="209" t="s">
        <v>21</v>
      </c>
      <c r="F121" s="210" t="s">
        <v>407</v>
      </c>
      <c r="G121" s="207"/>
      <c r="H121" s="211">
        <v>181.5</v>
      </c>
      <c r="I121" s="212"/>
      <c r="J121" s="207"/>
      <c r="K121" s="207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143</v>
      </c>
      <c r="AU121" s="217" t="s">
        <v>84</v>
      </c>
      <c r="AV121" s="11" t="s">
        <v>84</v>
      </c>
      <c r="AW121" s="11" t="s">
        <v>37</v>
      </c>
      <c r="AX121" s="11" t="s">
        <v>82</v>
      </c>
      <c r="AY121" s="217" t="s">
        <v>132</v>
      </c>
    </row>
    <row r="122" spans="2:65" s="1" customFormat="1" ht="22.5" customHeight="1">
      <c r="B122" s="38"/>
      <c r="C122" s="191" t="s">
        <v>203</v>
      </c>
      <c r="D122" s="191" t="s">
        <v>134</v>
      </c>
      <c r="E122" s="192" t="s">
        <v>408</v>
      </c>
      <c r="F122" s="193" t="s">
        <v>409</v>
      </c>
      <c r="G122" s="194" t="s">
        <v>152</v>
      </c>
      <c r="H122" s="195">
        <v>38</v>
      </c>
      <c r="I122" s="196"/>
      <c r="J122" s="197">
        <f>ROUND(I122*H122,2)</f>
        <v>0</v>
      </c>
      <c r="K122" s="193" t="s">
        <v>21</v>
      </c>
      <c r="L122" s="58"/>
      <c r="M122" s="198" t="s">
        <v>21</v>
      </c>
      <c r="N122" s="199" t="s">
        <v>45</v>
      </c>
      <c r="O122" s="39"/>
      <c r="P122" s="200">
        <f>O122*H122</f>
        <v>0</v>
      </c>
      <c r="Q122" s="200">
        <v>0.17488999999999999</v>
      </c>
      <c r="R122" s="200">
        <f>Q122*H122</f>
        <v>6.6458199999999996</v>
      </c>
      <c r="S122" s="200">
        <v>0</v>
      </c>
      <c r="T122" s="201">
        <f>S122*H122</f>
        <v>0</v>
      </c>
      <c r="AR122" s="21" t="s">
        <v>139</v>
      </c>
      <c r="AT122" s="21" t="s">
        <v>134</v>
      </c>
      <c r="AU122" s="21" t="s">
        <v>84</v>
      </c>
      <c r="AY122" s="21" t="s">
        <v>132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1" t="s">
        <v>82</v>
      </c>
      <c r="BK122" s="202">
        <f>ROUND(I122*H122,2)</f>
        <v>0</v>
      </c>
      <c r="BL122" s="21" t="s">
        <v>139</v>
      </c>
      <c r="BM122" s="21" t="s">
        <v>410</v>
      </c>
    </row>
    <row r="123" spans="2:65" s="1" customFormat="1" ht="24">
      <c r="B123" s="38"/>
      <c r="C123" s="60"/>
      <c r="D123" s="203" t="s">
        <v>141</v>
      </c>
      <c r="E123" s="60"/>
      <c r="F123" s="204" t="s">
        <v>411</v>
      </c>
      <c r="G123" s="60"/>
      <c r="H123" s="60"/>
      <c r="I123" s="161"/>
      <c r="J123" s="60"/>
      <c r="K123" s="60"/>
      <c r="L123" s="58"/>
      <c r="M123" s="205"/>
      <c r="N123" s="39"/>
      <c r="O123" s="39"/>
      <c r="P123" s="39"/>
      <c r="Q123" s="39"/>
      <c r="R123" s="39"/>
      <c r="S123" s="39"/>
      <c r="T123" s="75"/>
      <c r="AT123" s="21" t="s">
        <v>141</v>
      </c>
      <c r="AU123" s="21" t="s">
        <v>84</v>
      </c>
    </row>
    <row r="124" spans="2:65" s="11" customFormat="1">
      <c r="B124" s="206"/>
      <c r="C124" s="207"/>
      <c r="D124" s="208" t="s">
        <v>143</v>
      </c>
      <c r="E124" s="209" t="s">
        <v>21</v>
      </c>
      <c r="F124" s="210" t="s">
        <v>412</v>
      </c>
      <c r="G124" s="207"/>
      <c r="H124" s="211">
        <v>38</v>
      </c>
      <c r="I124" s="212"/>
      <c r="J124" s="207"/>
      <c r="K124" s="207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143</v>
      </c>
      <c r="AU124" s="217" t="s">
        <v>84</v>
      </c>
      <c r="AV124" s="11" t="s">
        <v>84</v>
      </c>
      <c r="AW124" s="11" t="s">
        <v>37</v>
      </c>
      <c r="AX124" s="11" t="s">
        <v>82</v>
      </c>
      <c r="AY124" s="217" t="s">
        <v>132</v>
      </c>
    </row>
    <row r="125" spans="2:65" s="1" customFormat="1" ht="22.5" customHeight="1">
      <c r="B125" s="38"/>
      <c r="C125" s="219" t="s">
        <v>208</v>
      </c>
      <c r="D125" s="219" t="s">
        <v>209</v>
      </c>
      <c r="E125" s="220" t="s">
        <v>413</v>
      </c>
      <c r="F125" s="221" t="s">
        <v>414</v>
      </c>
      <c r="G125" s="222" t="s">
        <v>152</v>
      </c>
      <c r="H125" s="223">
        <v>22</v>
      </c>
      <c r="I125" s="224"/>
      <c r="J125" s="225">
        <f>ROUND(I125*H125,2)</f>
        <v>0</v>
      </c>
      <c r="K125" s="221" t="s">
        <v>21</v>
      </c>
      <c r="L125" s="226"/>
      <c r="M125" s="227" t="s">
        <v>21</v>
      </c>
      <c r="N125" s="228" t="s">
        <v>45</v>
      </c>
      <c r="O125" s="39"/>
      <c r="P125" s="200">
        <f>O125*H125</f>
        <v>0</v>
      </c>
      <c r="Q125" s="200">
        <v>5.1999999999999998E-3</v>
      </c>
      <c r="R125" s="200">
        <f>Q125*H125</f>
        <v>0.1144</v>
      </c>
      <c r="S125" s="200">
        <v>0</v>
      </c>
      <c r="T125" s="201">
        <f>S125*H125</f>
        <v>0</v>
      </c>
      <c r="AR125" s="21" t="s">
        <v>177</v>
      </c>
      <c r="AT125" s="21" t="s">
        <v>209</v>
      </c>
      <c r="AU125" s="21" t="s">
        <v>84</v>
      </c>
      <c r="AY125" s="21" t="s">
        <v>132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1" t="s">
        <v>82</v>
      </c>
      <c r="BK125" s="202">
        <f>ROUND(I125*H125,2)</f>
        <v>0</v>
      </c>
      <c r="BL125" s="21" t="s">
        <v>139</v>
      </c>
      <c r="BM125" s="21" t="s">
        <v>415</v>
      </c>
    </row>
    <row r="126" spans="2:65" s="1" customFormat="1">
      <c r="B126" s="38"/>
      <c r="C126" s="60"/>
      <c r="D126" s="203" t="s">
        <v>141</v>
      </c>
      <c r="E126" s="60"/>
      <c r="F126" s="204" t="s">
        <v>414</v>
      </c>
      <c r="G126" s="60"/>
      <c r="H126" s="60"/>
      <c r="I126" s="161"/>
      <c r="J126" s="60"/>
      <c r="K126" s="60"/>
      <c r="L126" s="58"/>
      <c r="M126" s="205"/>
      <c r="N126" s="39"/>
      <c r="O126" s="39"/>
      <c r="P126" s="39"/>
      <c r="Q126" s="39"/>
      <c r="R126" s="39"/>
      <c r="S126" s="39"/>
      <c r="T126" s="75"/>
      <c r="AT126" s="21" t="s">
        <v>141</v>
      </c>
      <c r="AU126" s="21" t="s">
        <v>84</v>
      </c>
    </row>
    <row r="127" spans="2:65" s="11" customFormat="1">
      <c r="B127" s="206"/>
      <c r="C127" s="207"/>
      <c r="D127" s="208" t="s">
        <v>143</v>
      </c>
      <c r="E127" s="209" t="s">
        <v>21</v>
      </c>
      <c r="F127" s="210" t="s">
        <v>256</v>
      </c>
      <c r="G127" s="207"/>
      <c r="H127" s="211">
        <v>22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143</v>
      </c>
      <c r="AU127" s="217" t="s">
        <v>84</v>
      </c>
      <c r="AV127" s="11" t="s">
        <v>84</v>
      </c>
      <c r="AW127" s="11" t="s">
        <v>37</v>
      </c>
      <c r="AX127" s="11" t="s">
        <v>82</v>
      </c>
      <c r="AY127" s="217" t="s">
        <v>132</v>
      </c>
    </row>
    <row r="128" spans="2:65" s="1" customFormat="1" ht="22.5" customHeight="1">
      <c r="B128" s="38"/>
      <c r="C128" s="219" t="s">
        <v>10</v>
      </c>
      <c r="D128" s="219" t="s">
        <v>209</v>
      </c>
      <c r="E128" s="220" t="s">
        <v>416</v>
      </c>
      <c r="F128" s="221" t="s">
        <v>417</v>
      </c>
      <c r="G128" s="222" t="s">
        <v>152</v>
      </c>
      <c r="H128" s="223">
        <v>16</v>
      </c>
      <c r="I128" s="224"/>
      <c r="J128" s="225">
        <f>ROUND(I128*H128,2)</f>
        <v>0</v>
      </c>
      <c r="K128" s="221" t="s">
        <v>21</v>
      </c>
      <c r="L128" s="226"/>
      <c r="M128" s="227" t="s">
        <v>21</v>
      </c>
      <c r="N128" s="228" t="s">
        <v>45</v>
      </c>
      <c r="O128" s="39"/>
      <c r="P128" s="200">
        <f>O128*H128</f>
        <v>0</v>
      </c>
      <c r="Q128" s="200">
        <v>4.0000000000000001E-3</v>
      </c>
      <c r="R128" s="200">
        <f>Q128*H128</f>
        <v>6.4000000000000001E-2</v>
      </c>
      <c r="S128" s="200">
        <v>0</v>
      </c>
      <c r="T128" s="201">
        <f>S128*H128</f>
        <v>0</v>
      </c>
      <c r="AR128" s="21" t="s">
        <v>177</v>
      </c>
      <c r="AT128" s="21" t="s">
        <v>209</v>
      </c>
      <c r="AU128" s="21" t="s">
        <v>84</v>
      </c>
      <c r="AY128" s="21" t="s">
        <v>132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1" t="s">
        <v>82</v>
      </c>
      <c r="BK128" s="202">
        <f>ROUND(I128*H128,2)</f>
        <v>0</v>
      </c>
      <c r="BL128" s="21" t="s">
        <v>139</v>
      </c>
      <c r="BM128" s="21" t="s">
        <v>418</v>
      </c>
    </row>
    <row r="129" spans="2:65" s="1" customFormat="1">
      <c r="B129" s="38"/>
      <c r="C129" s="60"/>
      <c r="D129" s="203" t="s">
        <v>141</v>
      </c>
      <c r="E129" s="60"/>
      <c r="F129" s="204" t="s">
        <v>417</v>
      </c>
      <c r="G129" s="60"/>
      <c r="H129" s="60"/>
      <c r="I129" s="161"/>
      <c r="J129" s="60"/>
      <c r="K129" s="60"/>
      <c r="L129" s="58"/>
      <c r="M129" s="205"/>
      <c r="N129" s="39"/>
      <c r="O129" s="39"/>
      <c r="P129" s="39"/>
      <c r="Q129" s="39"/>
      <c r="R129" s="39"/>
      <c r="S129" s="39"/>
      <c r="T129" s="75"/>
      <c r="AT129" s="21" t="s">
        <v>141</v>
      </c>
      <c r="AU129" s="21" t="s">
        <v>84</v>
      </c>
    </row>
    <row r="130" spans="2:65" s="11" customFormat="1">
      <c r="B130" s="206"/>
      <c r="C130" s="207"/>
      <c r="D130" s="203" t="s">
        <v>143</v>
      </c>
      <c r="E130" s="229" t="s">
        <v>21</v>
      </c>
      <c r="F130" s="230" t="s">
        <v>221</v>
      </c>
      <c r="G130" s="207"/>
      <c r="H130" s="231">
        <v>16</v>
      </c>
      <c r="I130" s="212"/>
      <c r="J130" s="207"/>
      <c r="K130" s="207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143</v>
      </c>
      <c r="AU130" s="217" t="s">
        <v>84</v>
      </c>
      <c r="AV130" s="11" t="s">
        <v>84</v>
      </c>
      <c r="AW130" s="11" t="s">
        <v>37</v>
      </c>
      <c r="AX130" s="11" t="s">
        <v>82</v>
      </c>
      <c r="AY130" s="217" t="s">
        <v>132</v>
      </c>
    </row>
    <row r="131" spans="2:65" s="10" customFormat="1" ht="29.85" customHeight="1">
      <c r="B131" s="174"/>
      <c r="C131" s="175"/>
      <c r="D131" s="188" t="s">
        <v>73</v>
      </c>
      <c r="E131" s="189" t="s">
        <v>183</v>
      </c>
      <c r="F131" s="189" t="s">
        <v>336</v>
      </c>
      <c r="G131" s="175"/>
      <c r="H131" s="175"/>
      <c r="I131" s="178"/>
      <c r="J131" s="190">
        <f>BK131</f>
        <v>0</v>
      </c>
      <c r="K131" s="175"/>
      <c r="L131" s="180"/>
      <c r="M131" s="181"/>
      <c r="N131" s="182"/>
      <c r="O131" s="182"/>
      <c r="P131" s="183">
        <f>SUM(P132:P165)</f>
        <v>0</v>
      </c>
      <c r="Q131" s="182"/>
      <c r="R131" s="183">
        <f>SUM(R132:R165)</f>
        <v>8.3497600000000016</v>
      </c>
      <c r="S131" s="182"/>
      <c r="T131" s="184">
        <f>SUM(T132:T165)</f>
        <v>0</v>
      </c>
      <c r="AR131" s="185" t="s">
        <v>82</v>
      </c>
      <c r="AT131" s="186" t="s">
        <v>73</v>
      </c>
      <c r="AU131" s="186" t="s">
        <v>82</v>
      </c>
      <c r="AY131" s="185" t="s">
        <v>132</v>
      </c>
      <c r="BK131" s="187">
        <f>SUM(BK132:BK165)</f>
        <v>0</v>
      </c>
    </row>
    <row r="132" spans="2:65" s="1" customFormat="1" ht="22.5" customHeight="1">
      <c r="B132" s="38"/>
      <c r="C132" s="191" t="s">
        <v>221</v>
      </c>
      <c r="D132" s="191" t="s">
        <v>134</v>
      </c>
      <c r="E132" s="192" t="s">
        <v>419</v>
      </c>
      <c r="F132" s="193" t="s">
        <v>420</v>
      </c>
      <c r="G132" s="194" t="s">
        <v>246</v>
      </c>
      <c r="H132" s="195">
        <v>55</v>
      </c>
      <c r="I132" s="196"/>
      <c r="J132" s="197">
        <f>ROUND(I132*H132,2)</f>
        <v>0</v>
      </c>
      <c r="K132" s="193" t="s">
        <v>138</v>
      </c>
      <c r="L132" s="58"/>
      <c r="M132" s="198" t="s">
        <v>21</v>
      </c>
      <c r="N132" s="199" t="s">
        <v>45</v>
      </c>
      <c r="O132" s="39"/>
      <c r="P132" s="200">
        <f>O132*H132</f>
        <v>0</v>
      </c>
      <c r="Q132" s="200">
        <v>0.10095</v>
      </c>
      <c r="R132" s="200">
        <f>Q132*H132</f>
        <v>5.5522499999999999</v>
      </c>
      <c r="S132" s="200">
        <v>0</v>
      </c>
      <c r="T132" s="201">
        <f>S132*H132</f>
        <v>0</v>
      </c>
      <c r="AR132" s="21" t="s">
        <v>139</v>
      </c>
      <c r="AT132" s="21" t="s">
        <v>134</v>
      </c>
      <c r="AU132" s="21" t="s">
        <v>84</v>
      </c>
      <c r="AY132" s="21" t="s">
        <v>132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1" t="s">
        <v>82</v>
      </c>
      <c r="BK132" s="202">
        <f>ROUND(I132*H132,2)</f>
        <v>0</v>
      </c>
      <c r="BL132" s="21" t="s">
        <v>139</v>
      </c>
      <c r="BM132" s="21" t="s">
        <v>421</v>
      </c>
    </row>
    <row r="133" spans="2:65" s="1" customFormat="1" ht="24">
      <c r="B133" s="38"/>
      <c r="C133" s="60"/>
      <c r="D133" s="203" t="s">
        <v>141</v>
      </c>
      <c r="E133" s="60"/>
      <c r="F133" s="204" t="s">
        <v>422</v>
      </c>
      <c r="G133" s="60"/>
      <c r="H133" s="60"/>
      <c r="I133" s="161"/>
      <c r="J133" s="60"/>
      <c r="K133" s="60"/>
      <c r="L133" s="58"/>
      <c r="M133" s="205"/>
      <c r="N133" s="39"/>
      <c r="O133" s="39"/>
      <c r="P133" s="39"/>
      <c r="Q133" s="39"/>
      <c r="R133" s="39"/>
      <c r="S133" s="39"/>
      <c r="T133" s="75"/>
      <c r="AT133" s="21" t="s">
        <v>141</v>
      </c>
      <c r="AU133" s="21" t="s">
        <v>84</v>
      </c>
    </row>
    <row r="134" spans="2:65" s="11" customFormat="1">
      <c r="B134" s="206"/>
      <c r="C134" s="207"/>
      <c r="D134" s="208" t="s">
        <v>143</v>
      </c>
      <c r="E134" s="209" t="s">
        <v>21</v>
      </c>
      <c r="F134" s="210" t="s">
        <v>423</v>
      </c>
      <c r="G134" s="207"/>
      <c r="H134" s="211">
        <v>55</v>
      </c>
      <c r="I134" s="212"/>
      <c r="J134" s="207"/>
      <c r="K134" s="207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143</v>
      </c>
      <c r="AU134" s="217" t="s">
        <v>84</v>
      </c>
      <c r="AV134" s="11" t="s">
        <v>84</v>
      </c>
      <c r="AW134" s="11" t="s">
        <v>37</v>
      </c>
      <c r="AX134" s="11" t="s">
        <v>82</v>
      </c>
      <c r="AY134" s="217" t="s">
        <v>132</v>
      </c>
    </row>
    <row r="135" spans="2:65" s="1" customFormat="1" ht="22.5" customHeight="1">
      <c r="B135" s="38"/>
      <c r="C135" s="219" t="s">
        <v>227</v>
      </c>
      <c r="D135" s="219" t="s">
        <v>209</v>
      </c>
      <c r="E135" s="220" t="s">
        <v>424</v>
      </c>
      <c r="F135" s="221" t="s">
        <v>425</v>
      </c>
      <c r="G135" s="222" t="s">
        <v>152</v>
      </c>
      <c r="H135" s="223">
        <v>55</v>
      </c>
      <c r="I135" s="224"/>
      <c r="J135" s="225">
        <f>ROUND(I135*H135,2)</f>
        <v>0</v>
      </c>
      <c r="K135" s="221" t="s">
        <v>138</v>
      </c>
      <c r="L135" s="226"/>
      <c r="M135" s="227" t="s">
        <v>21</v>
      </c>
      <c r="N135" s="228" t="s">
        <v>45</v>
      </c>
      <c r="O135" s="39"/>
      <c r="P135" s="200">
        <f>O135*H135</f>
        <v>0</v>
      </c>
      <c r="Q135" s="200">
        <v>2.4E-2</v>
      </c>
      <c r="R135" s="200">
        <f>Q135*H135</f>
        <v>1.32</v>
      </c>
      <c r="S135" s="200">
        <v>0</v>
      </c>
      <c r="T135" s="201">
        <f>S135*H135</f>
        <v>0</v>
      </c>
      <c r="AR135" s="21" t="s">
        <v>177</v>
      </c>
      <c r="AT135" s="21" t="s">
        <v>209</v>
      </c>
      <c r="AU135" s="21" t="s">
        <v>84</v>
      </c>
      <c r="AY135" s="21" t="s">
        <v>132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1" t="s">
        <v>82</v>
      </c>
      <c r="BK135" s="202">
        <f>ROUND(I135*H135,2)</f>
        <v>0</v>
      </c>
      <c r="BL135" s="21" t="s">
        <v>139</v>
      </c>
      <c r="BM135" s="21" t="s">
        <v>426</v>
      </c>
    </row>
    <row r="136" spans="2:65" s="1" customFormat="1">
      <c r="B136" s="38"/>
      <c r="C136" s="60"/>
      <c r="D136" s="208" t="s">
        <v>141</v>
      </c>
      <c r="E136" s="60"/>
      <c r="F136" s="218" t="s">
        <v>427</v>
      </c>
      <c r="G136" s="60"/>
      <c r="H136" s="60"/>
      <c r="I136" s="161"/>
      <c r="J136" s="60"/>
      <c r="K136" s="60"/>
      <c r="L136" s="58"/>
      <c r="M136" s="205"/>
      <c r="N136" s="39"/>
      <c r="O136" s="39"/>
      <c r="P136" s="39"/>
      <c r="Q136" s="39"/>
      <c r="R136" s="39"/>
      <c r="S136" s="39"/>
      <c r="T136" s="75"/>
      <c r="AT136" s="21" t="s">
        <v>141</v>
      </c>
      <c r="AU136" s="21" t="s">
        <v>84</v>
      </c>
    </row>
    <row r="137" spans="2:65" s="1" customFormat="1" ht="22.5" customHeight="1">
      <c r="B137" s="38"/>
      <c r="C137" s="191" t="s">
        <v>233</v>
      </c>
      <c r="D137" s="191" t="s">
        <v>134</v>
      </c>
      <c r="E137" s="192" t="s">
        <v>428</v>
      </c>
      <c r="F137" s="193" t="s">
        <v>429</v>
      </c>
      <c r="G137" s="194" t="s">
        <v>246</v>
      </c>
      <c r="H137" s="195">
        <v>2</v>
      </c>
      <c r="I137" s="196"/>
      <c r="J137" s="197">
        <f>ROUND(I137*H137,2)</f>
        <v>0</v>
      </c>
      <c r="K137" s="193" t="s">
        <v>21</v>
      </c>
      <c r="L137" s="58"/>
      <c r="M137" s="198" t="s">
        <v>21</v>
      </c>
      <c r="N137" s="199" t="s">
        <v>45</v>
      </c>
      <c r="O137" s="39"/>
      <c r="P137" s="200">
        <f>O137*H137</f>
        <v>0</v>
      </c>
      <c r="Q137" s="200">
        <v>0.14943000000000001</v>
      </c>
      <c r="R137" s="200">
        <f>Q137*H137</f>
        <v>0.29886000000000001</v>
      </c>
      <c r="S137" s="200">
        <v>0</v>
      </c>
      <c r="T137" s="201">
        <f>S137*H137</f>
        <v>0</v>
      </c>
      <c r="AR137" s="21" t="s">
        <v>139</v>
      </c>
      <c r="AT137" s="21" t="s">
        <v>134</v>
      </c>
      <c r="AU137" s="21" t="s">
        <v>84</v>
      </c>
      <c r="AY137" s="21" t="s">
        <v>132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1" t="s">
        <v>82</v>
      </c>
      <c r="BK137" s="202">
        <f>ROUND(I137*H137,2)</f>
        <v>0</v>
      </c>
      <c r="BL137" s="21" t="s">
        <v>139</v>
      </c>
      <c r="BM137" s="21" t="s">
        <v>430</v>
      </c>
    </row>
    <row r="138" spans="2:65" s="1" customFormat="1">
      <c r="B138" s="38"/>
      <c r="C138" s="60"/>
      <c r="D138" s="203" t="s">
        <v>141</v>
      </c>
      <c r="E138" s="60"/>
      <c r="F138" s="204" t="s">
        <v>431</v>
      </c>
      <c r="G138" s="60"/>
      <c r="H138" s="60"/>
      <c r="I138" s="161"/>
      <c r="J138" s="60"/>
      <c r="K138" s="60"/>
      <c r="L138" s="58"/>
      <c r="M138" s="205"/>
      <c r="N138" s="39"/>
      <c r="O138" s="39"/>
      <c r="P138" s="39"/>
      <c r="Q138" s="39"/>
      <c r="R138" s="39"/>
      <c r="S138" s="39"/>
      <c r="T138" s="75"/>
      <c r="AT138" s="21" t="s">
        <v>141</v>
      </c>
      <c r="AU138" s="21" t="s">
        <v>84</v>
      </c>
    </row>
    <row r="139" spans="2:65" s="11" customFormat="1">
      <c r="B139" s="206"/>
      <c r="C139" s="207"/>
      <c r="D139" s="208" t="s">
        <v>143</v>
      </c>
      <c r="E139" s="209" t="s">
        <v>21</v>
      </c>
      <c r="F139" s="210" t="s">
        <v>84</v>
      </c>
      <c r="G139" s="207"/>
      <c r="H139" s="211">
        <v>2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143</v>
      </c>
      <c r="AU139" s="217" t="s">
        <v>84</v>
      </c>
      <c r="AV139" s="11" t="s">
        <v>84</v>
      </c>
      <c r="AW139" s="11" t="s">
        <v>37</v>
      </c>
      <c r="AX139" s="11" t="s">
        <v>82</v>
      </c>
      <c r="AY139" s="217" t="s">
        <v>132</v>
      </c>
    </row>
    <row r="140" spans="2:65" s="1" customFormat="1" ht="22.5" customHeight="1">
      <c r="B140" s="38"/>
      <c r="C140" s="219" t="s">
        <v>238</v>
      </c>
      <c r="D140" s="219" t="s">
        <v>209</v>
      </c>
      <c r="E140" s="220" t="s">
        <v>432</v>
      </c>
      <c r="F140" s="221" t="s">
        <v>433</v>
      </c>
      <c r="G140" s="222" t="s">
        <v>152</v>
      </c>
      <c r="H140" s="223">
        <v>2</v>
      </c>
      <c r="I140" s="224"/>
      <c r="J140" s="225">
        <f>ROUND(I140*H140,2)</f>
        <v>0</v>
      </c>
      <c r="K140" s="221" t="s">
        <v>21</v>
      </c>
      <c r="L140" s="226"/>
      <c r="M140" s="227" t="s">
        <v>21</v>
      </c>
      <c r="N140" s="228" t="s">
        <v>45</v>
      </c>
      <c r="O140" s="39"/>
      <c r="P140" s="200">
        <f>O140*H140</f>
        <v>0</v>
      </c>
      <c r="Q140" s="200">
        <v>3.0000000000000001E-3</v>
      </c>
      <c r="R140" s="200">
        <f>Q140*H140</f>
        <v>6.0000000000000001E-3</v>
      </c>
      <c r="S140" s="200">
        <v>0</v>
      </c>
      <c r="T140" s="201">
        <f>S140*H140</f>
        <v>0</v>
      </c>
      <c r="AR140" s="21" t="s">
        <v>177</v>
      </c>
      <c r="AT140" s="21" t="s">
        <v>209</v>
      </c>
      <c r="AU140" s="21" t="s">
        <v>84</v>
      </c>
      <c r="AY140" s="21" t="s">
        <v>132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1" t="s">
        <v>82</v>
      </c>
      <c r="BK140" s="202">
        <f>ROUND(I140*H140,2)</f>
        <v>0</v>
      </c>
      <c r="BL140" s="21" t="s">
        <v>139</v>
      </c>
      <c r="BM140" s="21" t="s">
        <v>434</v>
      </c>
    </row>
    <row r="141" spans="2:65" s="1" customFormat="1">
      <c r="B141" s="38"/>
      <c r="C141" s="60"/>
      <c r="D141" s="203" t="s">
        <v>141</v>
      </c>
      <c r="E141" s="60"/>
      <c r="F141" s="204" t="s">
        <v>433</v>
      </c>
      <c r="G141" s="60"/>
      <c r="H141" s="60"/>
      <c r="I141" s="161"/>
      <c r="J141" s="60"/>
      <c r="K141" s="60"/>
      <c r="L141" s="58"/>
      <c r="M141" s="205"/>
      <c r="N141" s="39"/>
      <c r="O141" s="39"/>
      <c r="P141" s="39"/>
      <c r="Q141" s="39"/>
      <c r="R141" s="39"/>
      <c r="S141" s="39"/>
      <c r="T141" s="75"/>
      <c r="AT141" s="21" t="s">
        <v>141</v>
      </c>
      <c r="AU141" s="21" t="s">
        <v>84</v>
      </c>
    </row>
    <row r="142" spans="2:65" s="11" customFormat="1">
      <c r="B142" s="206"/>
      <c r="C142" s="207"/>
      <c r="D142" s="208" t="s">
        <v>143</v>
      </c>
      <c r="E142" s="209" t="s">
        <v>21</v>
      </c>
      <c r="F142" s="210" t="s">
        <v>84</v>
      </c>
      <c r="G142" s="207"/>
      <c r="H142" s="211">
        <v>2</v>
      </c>
      <c r="I142" s="212"/>
      <c r="J142" s="207"/>
      <c r="K142" s="207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143</v>
      </c>
      <c r="AU142" s="217" t="s">
        <v>84</v>
      </c>
      <c r="AV142" s="11" t="s">
        <v>84</v>
      </c>
      <c r="AW142" s="11" t="s">
        <v>37</v>
      </c>
      <c r="AX142" s="11" t="s">
        <v>82</v>
      </c>
      <c r="AY142" s="217" t="s">
        <v>132</v>
      </c>
    </row>
    <row r="143" spans="2:65" s="1" customFormat="1" ht="22.5" customHeight="1">
      <c r="B143" s="38"/>
      <c r="C143" s="219" t="s">
        <v>243</v>
      </c>
      <c r="D143" s="219" t="s">
        <v>209</v>
      </c>
      <c r="E143" s="220" t="s">
        <v>435</v>
      </c>
      <c r="F143" s="221" t="s">
        <v>436</v>
      </c>
      <c r="G143" s="222" t="s">
        <v>152</v>
      </c>
      <c r="H143" s="223">
        <v>2</v>
      </c>
      <c r="I143" s="224"/>
      <c r="J143" s="225">
        <f>ROUND(I143*H143,2)</f>
        <v>0</v>
      </c>
      <c r="K143" s="221" t="s">
        <v>21</v>
      </c>
      <c r="L143" s="226"/>
      <c r="M143" s="227" t="s">
        <v>21</v>
      </c>
      <c r="N143" s="228" t="s">
        <v>45</v>
      </c>
      <c r="O143" s="39"/>
      <c r="P143" s="200">
        <f>O143*H143</f>
        <v>0</v>
      </c>
      <c r="Q143" s="200">
        <v>3.0000000000000001E-3</v>
      </c>
      <c r="R143" s="200">
        <f>Q143*H143</f>
        <v>6.0000000000000001E-3</v>
      </c>
      <c r="S143" s="200">
        <v>0</v>
      </c>
      <c r="T143" s="201">
        <f>S143*H143</f>
        <v>0</v>
      </c>
      <c r="AR143" s="21" t="s">
        <v>177</v>
      </c>
      <c r="AT143" s="21" t="s">
        <v>209</v>
      </c>
      <c r="AU143" s="21" t="s">
        <v>84</v>
      </c>
      <c r="AY143" s="21" t="s">
        <v>132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1" t="s">
        <v>82</v>
      </c>
      <c r="BK143" s="202">
        <f>ROUND(I143*H143,2)</f>
        <v>0</v>
      </c>
      <c r="BL143" s="21" t="s">
        <v>139</v>
      </c>
      <c r="BM143" s="21" t="s">
        <v>437</v>
      </c>
    </row>
    <row r="144" spans="2:65" s="1" customFormat="1">
      <c r="B144" s="38"/>
      <c r="C144" s="60"/>
      <c r="D144" s="208" t="s">
        <v>141</v>
      </c>
      <c r="E144" s="60"/>
      <c r="F144" s="218" t="s">
        <v>436</v>
      </c>
      <c r="G144" s="60"/>
      <c r="H144" s="60"/>
      <c r="I144" s="161"/>
      <c r="J144" s="60"/>
      <c r="K144" s="60"/>
      <c r="L144" s="58"/>
      <c r="M144" s="205"/>
      <c r="N144" s="39"/>
      <c r="O144" s="39"/>
      <c r="P144" s="39"/>
      <c r="Q144" s="39"/>
      <c r="R144" s="39"/>
      <c r="S144" s="39"/>
      <c r="T144" s="75"/>
      <c r="AT144" s="21" t="s">
        <v>141</v>
      </c>
      <c r="AU144" s="21" t="s">
        <v>84</v>
      </c>
    </row>
    <row r="145" spans="2:65" s="1" customFormat="1" ht="22.5" customHeight="1">
      <c r="B145" s="38"/>
      <c r="C145" s="219" t="s">
        <v>9</v>
      </c>
      <c r="D145" s="219" t="s">
        <v>209</v>
      </c>
      <c r="E145" s="220" t="s">
        <v>438</v>
      </c>
      <c r="F145" s="221" t="s">
        <v>439</v>
      </c>
      <c r="G145" s="222" t="s">
        <v>152</v>
      </c>
      <c r="H145" s="223">
        <v>2</v>
      </c>
      <c r="I145" s="224"/>
      <c r="J145" s="225">
        <f>ROUND(I145*H145,2)</f>
        <v>0</v>
      </c>
      <c r="K145" s="221" t="s">
        <v>21</v>
      </c>
      <c r="L145" s="226"/>
      <c r="M145" s="227" t="s">
        <v>21</v>
      </c>
      <c r="N145" s="228" t="s">
        <v>45</v>
      </c>
      <c r="O145" s="39"/>
      <c r="P145" s="200">
        <f>O145*H145</f>
        <v>0</v>
      </c>
      <c r="Q145" s="200">
        <v>3.0000000000000001E-3</v>
      </c>
      <c r="R145" s="200">
        <f>Q145*H145</f>
        <v>6.0000000000000001E-3</v>
      </c>
      <c r="S145" s="200">
        <v>0</v>
      </c>
      <c r="T145" s="201">
        <f>S145*H145</f>
        <v>0</v>
      </c>
      <c r="AR145" s="21" t="s">
        <v>177</v>
      </c>
      <c r="AT145" s="21" t="s">
        <v>209</v>
      </c>
      <c r="AU145" s="21" t="s">
        <v>84</v>
      </c>
      <c r="AY145" s="21" t="s">
        <v>132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1" t="s">
        <v>82</v>
      </c>
      <c r="BK145" s="202">
        <f>ROUND(I145*H145,2)</f>
        <v>0</v>
      </c>
      <c r="BL145" s="21" t="s">
        <v>139</v>
      </c>
      <c r="BM145" s="21" t="s">
        <v>440</v>
      </c>
    </row>
    <row r="146" spans="2:65" s="1" customFormat="1">
      <c r="B146" s="38"/>
      <c r="C146" s="60"/>
      <c r="D146" s="203" t="s">
        <v>141</v>
      </c>
      <c r="E146" s="60"/>
      <c r="F146" s="204" t="s">
        <v>439</v>
      </c>
      <c r="G146" s="60"/>
      <c r="H146" s="60"/>
      <c r="I146" s="161"/>
      <c r="J146" s="60"/>
      <c r="K146" s="60"/>
      <c r="L146" s="58"/>
      <c r="M146" s="205"/>
      <c r="N146" s="39"/>
      <c r="O146" s="39"/>
      <c r="P146" s="39"/>
      <c r="Q146" s="39"/>
      <c r="R146" s="39"/>
      <c r="S146" s="39"/>
      <c r="T146" s="75"/>
      <c r="AT146" s="21" t="s">
        <v>141</v>
      </c>
      <c r="AU146" s="21" t="s">
        <v>84</v>
      </c>
    </row>
    <row r="147" spans="2:65" s="11" customFormat="1">
      <c r="B147" s="206"/>
      <c r="C147" s="207"/>
      <c r="D147" s="208" t="s">
        <v>143</v>
      </c>
      <c r="E147" s="209" t="s">
        <v>21</v>
      </c>
      <c r="F147" s="210" t="s">
        <v>84</v>
      </c>
      <c r="G147" s="207"/>
      <c r="H147" s="211">
        <v>2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143</v>
      </c>
      <c r="AU147" s="217" t="s">
        <v>84</v>
      </c>
      <c r="AV147" s="11" t="s">
        <v>84</v>
      </c>
      <c r="AW147" s="11" t="s">
        <v>37</v>
      </c>
      <c r="AX147" s="11" t="s">
        <v>82</v>
      </c>
      <c r="AY147" s="217" t="s">
        <v>132</v>
      </c>
    </row>
    <row r="148" spans="2:65" s="1" customFormat="1" ht="22.5" customHeight="1">
      <c r="B148" s="38"/>
      <c r="C148" s="219" t="s">
        <v>256</v>
      </c>
      <c r="D148" s="219" t="s">
        <v>209</v>
      </c>
      <c r="E148" s="220" t="s">
        <v>441</v>
      </c>
      <c r="F148" s="221" t="s">
        <v>442</v>
      </c>
      <c r="G148" s="222" t="s">
        <v>152</v>
      </c>
      <c r="H148" s="223">
        <v>2</v>
      </c>
      <c r="I148" s="224"/>
      <c r="J148" s="225">
        <f>ROUND(I148*H148,2)</f>
        <v>0</v>
      </c>
      <c r="K148" s="221" t="s">
        <v>21</v>
      </c>
      <c r="L148" s="226"/>
      <c r="M148" s="227" t="s">
        <v>21</v>
      </c>
      <c r="N148" s="228" t="s">
        <v>45</v>
      </c>
      <c r="O148" s="39"/>
      <c r="P148" s="200">
        <f>O148*H148</f>
        <v>0</v>
      </c>
      <c r="Q148" s="200">
        <v>3.0000000000000001E-3</v>
      </c>
      <c r="R148" s="200">
        <f>Q148*H148</f>
        <v>6.0000000000000001E-3</v>
      </c>
      <c r="S148" s="200">
        <v>0</v>
      </c>
      <c r="T148" s="201">
        <f>S148*H148</f>
        <v>0</v>
      </c>
      <c r="AR148" s="21" t="s">
        <v>177</v>
      </c>
      <c r="AT148" s="21" t="s">
        <v>209</v>
      </c>
      <c r="AU148" s="21" t="s">
        <v>84</v>
      </c>
      <c r="AY148" s="21" t="s">
        <v>132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1" t="s">
        <v>82</v>
      </c>
      <c r="BK148" s="202">
        <f>ROUND(I148*H148,2)</f>
        <v>0</v>
      </c>
      <c r="BL148" s="21" t="s">
        <v>139</v>
      </c>
      <c r="BM148" s="21" t="s">
        <v>443</v>
      </c>
    </row>
    <row r="149" spans="2:65" s="1" customFormat="1">
      <c r="B149" s="38"/>
      <c r="C149" s="60"/>
      <c r="D149" s="203" t="s">
        <v>141</v>
      </c>
      <c r="E149" s="60"/>
      <c r="F149" s="204" t="s">
        <v>442</v>
      </c>
      <c r="G149" s="60"/>
      <c r="H149" s="60"/>
      <c r="I149" s="161"/>
      <c r="J149" s="60"/>
      <c r="K149" s="60"/>
      <c r="L149" s="58"/>
      <c r="M149" s="205"/>
      <c r="N149" s="39"/>
      <c r="O149" s="39"/>
      <c r="P149" s="39"/>
      <c r="Q149" s="39"/>
      <c r="R149" s="39"/>
      <c r="S149" s="39"/>
      <c r="T149" s="75"/>
      <c r="AT149" s="21" t="s">
        <v>141</v>
      </c>
      <c r="AU149" s="21" t="s">
        <v>84</v>
      </c>
    </row>
    <row r="150" spans="2:65" s="11" customFormat="1">
      <c r="B150" s="206"/>
      <c r="C150" s="207"/>
      <c r="D150" s="208" t="s">
        <v>143</v>
      </c>
      <c r="E150" s="209" t="s">
        <v>21</v>
      </c>
      <c r="F150" s="210" t="s">
        <v>84</v>
      </c>
      <c r="G150" s="207"/>
      <c r="H150" s="211">
        <v>2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143</v>
      </c>
      <c r="AU150" s="217" t="s">
        <v>84</v>
      </c>
      <c r="AV150" s="11" t="s">
        <v>84</v>
      </c>
      <c r="AW150" s="11" t="s">
        <v>37</v>
      </c>
      <c r="AX150" s="11" t="s">
        <v>82</v>
      </c>
      <c r="AY150" s="217" t="s">
        <v>132</v>
      </c>
    </row>
    <row r="151" spans="2:65" s="1" customFormat="1" ht="31.5" customHeight="1">
      <c r="B151" s="38"/>
      <c r="C151" s="191" t="s">
        <v>261</v>
      </c>
      <c r="D151" s="191" t="s">
        <v>134</v>
      </c>
      <c r="E151" s="192" t="s">
        <v>444</v>
      </c>
      <c r="F151" s="193" t="s">
        <v>445</v>
      </c>
      <c r="G151" s="194" t="s">
        <v>246</v>
      </c>
      <c r="H151" s="195">
        <v>1</v>
      </c>
      <c r="I151" s="196"/>
      <c r="J151" s="197">
        <f>ROUND(I151*H151,2)</f>
        <v>0</v>
      </c>
      <c r="K151" s="193" t="s">
        <v>21</v>
      </c>
      <c r="L151" s="58"/>
      <c r="M151" s="198" t="s">
        <v>21</v>
      </c>
      <c r="N151" s="199" t="s">
        <v>45</v>
      </c>
      <c r="O151" s="39"/>
      <c r="P151" s="200">
        <f>O151*H151</f>
        <v>0</v>
      </c>
      <c r="Q151" s="200">
        <v>0.14943000000000001</v>
      </c>
      <c r="R151" s="200">
        <f>Q151*H151</f>
        <v>0.14943000000000001</v>
      </c>
      <c r="S151" s="200">
        <v>0</v>
      </c>
      <c r="T151" s="201">
        <f>S151*H151</f>
        <v>0</v>
      </c>
      <c r="AR151" s="21" t="s">
        <v>139</v>
      </c>
      <c r="AT151" s="21" t="s">
        <v>134</v>
      </c>
      <c r="AU151" s="21" t="s">
        <v>84</v>
      </c>
      <c r="AY151" s="21" t="s">
        <v>132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1" t="s">
        <v>82</v>
      </c>
      <c r="BK151" s="202">
        <f>ROUND(I151*H151,2)</f>
        <v>0</v>
      </c>
      <c r="BL151" s="21" t="s">
        <v>139</v>
      </c>
      <c r="BM151" s="21" t="s">
        <v>446</v>
      </c>
    </row>
    <row r="152" spans="2:65" s="1" customFormat="1">
      <c r="B152" s="38"/>
      <c r="C152" s="60"/>
      <c r="D152" s="203" t="s">
        <v>141</v>
      </c>
      <c r="E152" s="60"/>
      <c r="F152" s="204" t="s">
        <v>447</v>
      </c>
      <c r="G152" s="60"/>
      <c r="H152" s="60"/>
      <c r="I152" s="161"/>
      <c r="J152" s="60"/>
      <c r="K152" s="60"/>
      <c r="L152" s="58"/>
      <c r="M152" s="205"/>
      <c r="N152" s="39"/>
      <c r="O152" s="39"/>
      <c r="P152" s="39"/>
      <c r="Q152" s="39"/>
      <c r="R152" s="39"/>
      <c r="S152" s="39"/>
      <c r="T152" s="75"/>
      <c r="AT152" s="21" t="s">
        <v>141</v>
      </c>
      <c r="AU152" s="21" t="s">
        <v>84</v>
      </c>
    </row>
    <row r="153" spans="2:65" s="11" customFormat="1">
      <c r="B153" s="206"/>
      <c r="C153" s="207"/>
      <c r="D153" s="208" t="s">
        <v>143</v>
      </c>
      <c r="E153" s="209" t="s">
        <v>21</v>
      </c>
      <c r="F153" s="210" t="s">
        <v>82</v>
      </c>
      <c r="G153" s="207"/>
      <c r="H153" s="211">
        <v>1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143</v>
      </c>
      <c r="AU153" s="217" t="s">
        <v>84</v>
      </c>
      <c r="AV153" s="11" t="s">
        <v>84</v>
      </c>
      <c r="AW153" s="11" t="s">
        <v>37</v>
      </c>
      <c r="AX153" s="11" t="s">
        <v>82</v>
      </c>
      <c r="AY153" s="217" t="s">
        <v>132</v>
      </c>
    </row>
    <row r="154" spans="2:65" s="1" customFormat="1" ht="31.5" customHeight="1">
      <c r="B154" s="38"/>
      <c r="C154" s="219" t="s">
        <v>266</v>
      </c>
      <c r="D154" s="219" t="s">
        <v>209</v>
      </c>
      <c r="E154" s="220" t="s">
        <v>448</v>
      </c>
      <c r="F154" s="221" t="s">
        <v>449</v>
      </c>
      <c r="G154" s="222" t="s">
        <v>152</v>
      </c>
      <c r="H154" s="223">
        <v>1</v>
      </c>
      <c r="I154" s="224"/>
      <c r="J154" s="225">
        <f>ROUND(I154*H154,2)</f>
        <v>0</v>
      </c>
      <c r="K154" s="221" t="s">
        <v>21</v>
      </c>
      <c r="L154" s="226"/>
      <c r="M154" s="227" t="s">
        <v>21</v>
      </c>
      <c r="N154" s="228" t="s">
        <v>45</v>
      </c>
      <c r="O154" s="39"/>
      <c r="P154" s="200">
        <f>O154*H154</f>
        <v>0</v>
      </c>
      <c r="Q154" s="200">
        <v>3.0000000000000001E-3</v>
      </c>
      <c r="R154" s="200">
        <f>Q154*H154</f>
        <v>3.0000000000000001E-3</v>
      </c>
      <c r="S154" s="200">
        <v>0</v>
      </c>
      <c r="T154" s="201">
        <f>S154*H154</f>
        <v>0</v>
      </c>
      <c r="AR154" s="21" t="s">
        <v>177</v>
      </c>
      <c r="AT154" s="21" t="s">
        <v>209</v>
      </c>
      <c r="AU154" s="21" t="s">
        <v>84</v>
      </c>
      <c r="AY154" s="21" t="s">
        <v>132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1" t="s">
        <v>82</v>
      </c>
      <c r="BK154" s="202">
        <f>ROUND(I154*H154,2)</f>
        <v>0</v>
      </c>
      <c r="BL154" s="21" t="s">
        <v>139</v>
      </c>
      <c r="BM154" s="21" t="s">
        <v>450</v>
      </c>
    </row>
    <row r="155" spans="2:65" s="1" customFormat="1" ht="24">
      <c r="B155" s="38"/>
      <c r="C155" s="60"/>
      <c r="D155" s="203" t="s">
        <v>141</v>
      </c>
      <c r="E155" s="60"/>
      <c r="F155" s="204" t="s">
        <v>449</v>
      </c>
      <c r="G155" s="60"/>
      <c r="H155" s="60"/>
      <c r="I155" s="161"/>
      <c r="J155" s="60"/>
      <c r="K155" s="60"/>
      <c r="L155" s="58"/>
      <c r="M155" s="205"/>
      <c r="N155" s="39"/>
      <c r="O155" s="39"/>
      <c r="P155" s="39"/>
      <c r="Q155" s="39"/>
      <c r="R155" s="39"/>
      <c r="S155" s="39"/>
      <c r="T155" s="75"/>
      <c r="AT155" s="21" t="s">
        <v>141</v>
      </c>
      <c r="AU155" s="21" t="s">
        <v>84</v>
      </c>
    </row>
    <row r="156" spans="2:65" s="11" customFormat="1">
      <c r="B156" s="206"/>
      <c r="C156" s="207"/>
      <c r="D156" s="208" t="s">
        <v>143</v>
      </c>
      <c r="E156" s="209" t="s">
        <v>21</v>
      </c>
      <c r="F156" s="210" t="s">
        <v>82</v>
      </c>
      <c r="G156" s="207"/>
      <c r="H156" s="211">
        <v>1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143</v>
      </c>
      <c r="AU156" s="217" t="s">
        <v>84</v>
      </c>
      <c r="AV156" s="11" t="s">
        <v>84</v>
      </c>
      <c r="AW156" s="11" t="s">
        <v>37</v>
      </c>
      <c r="AX156" s="11" t="s">
        <v>82</v>
      </c>
      <c r="AY156" s="217" t="s">
        <v>132</v>
      </c>
    </row>
    <row r="157" spans="2:65" s="1" customFormat="1" ht="22.5" customHeight="1">
      <c r="B157" s="38"/>
      <c r="C157" s="191" t="s">
        <v>272</v>
      </c>
      <c r="D157" s="191" t="s">
        <v>134</v>
      </c>
      <c r="E157" s="192" t="s">
        <v>451</v>
      </c>
      <c r="F157" s="193" t="s">
        <v>452</v>
      </c>
      <c r="G157" s="194" t="s">
        <v>246</v>
      </c>
      <c r="H157" s="195">
        <v>2</v>
      </c>
      <c r="I157" s="196"/>
      <c r="J157" s="197">
        <f>ROUND(I157*H157,2)</f>
        <v>0</v>
      </c>
      <c r="K157" s="193" t="s">
        <v>21</v>
      </c>
      <c r="L157" s="58"/>
      <c r="M157" s="198" t="s">
        <v>21</v>
      </c>
      <c r="N157" s="199" t="s">
        <v>45</v>
      </c>
      <c r="O157" s="39"/>
      <c r="P157" s="200">
        <f>O157*H157</f>
        <v>0</v>
      </c>
      <c r="Q157" s="200">
        <v>0.14943000000000001</v>
      </c>
      <c r="R157" s="200">
        <f>Q157*H157</f>
        <v>0.29886000000000001</v>
      </c>
      <c r="S157" s="200">
        <v>0</v>
      </c>
      <c r="T157" s="201">
        <f>S157*H157</f>
        <v>0</v>
      </c>
      <c r="AR157" s="21" t="s">
        <v>139</v>
      </c>
      <c r="AT157" s="21" t="s">
        <v>134</v>
      </c>
      <c r="AU157" s="21" t="s">
        <v>84</v>
      </c>
      <c r="AY157" s="21" t="s">
        <v>132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1" t="s">
        <v>82</v>
      </c>
      <c r="BK157" s="202">
        <f>ROUND(I157*H157,2)</f>
        <v>0</v>
      </c>
      <c r="BL157" s="21" t="s">
        <v>139</v>
      </c>
      <c r="BM157" s="21" t="s">
        <v>453</v>
      </c>
    </row>
    <row r="158" spans="2:65" s="1" customFormat="1">
      <c r="B158" s="38"/>
      <c r="C158" s="60"/>
      <c r="D158" s="203" t="s">
        <v>141</v>
      </c>
      <c r="E158" s="60"/>
      <c r="F158" s="204" t="s">
        <v>452</v>
      </c>
      <c r="G158" s="60"/>
      <c r="H158" s="60"/>
      <c r="I158" s="161"/>
      <c r="J158" s="60"/>
      <c r="K158" s="60"/>
      <c r="L158" s="58"/>
      <c r="M158" s="205"/>
      <c r="N158" s="39"/>
      <c r="O158" s="39"/>
      <c r="P158" s="39"/>
      <c r="Q158" s="39"/>
      <c r="R158" s="39"/>
      <c r="S158" s="39"/>
      <c r="T158" s="75"/>
      <c r="AT158" s="21" t="s">
        <v>141</v>
      </c>
      <c r="AU158" s="21" t="s">
        <v>84</v>
      </c>
    </row>
    <row r="159" spans="2:65" s="11" customFormat="1">
      <c r="B159" s="206"/>
      <c r="C159" s="207"/>
      <c r="D159" s="208" t="s">
        <v>143</v>
      </c>
      <c r="E159" s="209" t="s">
        <v>21</v>
      </c>
      <c r="F159" s="210" t="s">
        <v>84</v>
      </c>
      <c r="G159" s="207"/>
      <c r="H159" s="211">
        <v>2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143</v>
      </c>
      <c r="AU159" s="217" t="s">
        <v>84</v>
      </c>
      <c r="AV159" s="11" t="s">
        <v>84</v>
      </c>
      <c r="AW159" s="11" t="s">
        <v>37</v>
      </c>
      <c r="AX159" s="11" t="s">
        <v>82</v>
      </c>
      <c r="AY159" s="217" t="s">
        <v>132</v>
      </c>
    </row>
    <row r="160" spans="2:65" s="1" customFormat="1" ht="22.5" customHeight="1">
      <c r="B160" s="38"/>
      <c r="C160" s="219" t="s">
        <v>274</v>
      </c>
      <c r="D160" s="219" t="s">
        <v>209</v>
      </c>
      <c r="E160" s="220" t="s">
        <v>454</v>
      </c>
      <c r="F160" s="221" t="s">
        <v>455</v>
      </c>
      <c r="G160" s="222" t="s">
        <v>152</v>
      </c>
      <c r="H160" s="223">
        <v>2</v>
      </c>
      <c r="I160" s="224"/>
      <c r="J160" s="225">
        <f>ROUND(I160*H160,2)</f>
        <v>0</v>
      </c>
      <c r="K160" s="221" t="s">
        <v>21</v>
      </c>
      <c r="L160" s="226"/>
      <c r="M160" s="227" t="s">
        <v>21</v>
      </c>
      <c r="N160" s="228" t="s">
        <v>45</v>
      </c>
      <c r="O160" s="39"/>
      <c r="P160" s="200">
        <f>O160*H160</f>
        <v>0</v>
      </c>
      <c r="Q160" s="200">
        <v>3.0000000000000001E-3</v>
      </c>
      <c r="R160" s="200">
        <f>Q160*H160</f>
        <v>6.0000000000000001E-3</v>
      </c>
      <c r="S160" s="200">
        <v>0</v>
      </c>
      <c r="T160" s="201">
        <f>S160*H160</f>
        <v>0</v>
      </c>
      <c r="AR160" s="21" t="s">
        <v>177</v>
      </c>
      <c r="AT160" s="21" t="s">
        <v>209</v>
      </c>
      <c r="AU160" s="21" t="s">
        <v>84</v>
      </c>
      <c r="AY160" s="21" t="s">
        <v>132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1" t="s">
        <v>82</v>
      </c>
      <c r="BK160" s="202">
        <f>ROUND(I160*H160,2)</f>
        <v>0</v>
      </c>
      <c r="BL160" s="21" t="s">
        <v>139</v>
      </c>
      <c r="BM160" s="21" t="s">
        <v>456</v>
      </c>
    </row>
    <row r="161" spans="2:65" s="1" customFormat="1">
      <c r="B161" s="38"/>
      <c r="C161" s="60"/>
      <c r="D161" s="203" t="s">
        <v>141</v>
      </c>
      <c r="E161" s="60"/>
      <c r="F161" s="204" t="s">
        <v>455</v>
      </c>
      <c r="G161" s="60"/>
      <c r="H161" s="60"/>
      <c r="I161" s="161"/>
      <c r="J161" s="60"/>
      <c r="K161" s="60"/>
      <c r="L161" s="58"/>
      <c r="M161" s="205"/>
      <c r="N161" s="39"/>
      <c r="O161" s="39"/>
      <c r="P161" s="39"/>
      <c r="Q161" s="39"/>
      <c r="R161" s="39"/>
      <c r="S161" s="39"/>
      <c r="T161" s="75"/>
      <c r="AT161" s="21" t="s">
        <v>141</v>
      </c>
      <c r="AU161" s="21" t="s">
        <v>84</v>
      </c>
    </row>
    <row r="162" spans="2:65" s="11" customFormat="1">
      <c r="B162" s="206"/>
      <c r="C162" s="207"/>
      <c r="D162" s="208" t="s">
        <v>143</v>
      </c>
      <c r="E162" s="209" t="s">
        <v>21</v>
      </c>
      <c r="F162" s="210" t="s">
        <v>84</v>
      </c>
      <c r="G162" s="207"/>
      <c r="H162" s="211">
        <v>2</v>
      </c>
      <c r="I162" s="212"/>
      <c r="J162" s="207"/>
      <c r="K162" s="207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143</v>
      </c>
      <c r="AU162" s="217" t="s">
        <v>84</v>
      </c>
      <c r="AV162" s="11" t="s">
        <v>84</v>
      </c>
      <c r="AW162" s="11" t="s">
        <v>37</v>
      </c>
      <c r="AX162" s="11" t="s">
        <v>82</v>
      </c>
      <c r="AY162" s="217" t="s">
        <v>132</v>
      </c>
    </row>
    <row r="163" spans="2:65" s="1" customFormat="1" ht="31.5" customHeight="1">
      <c r="B163" s="38"/>
      <c r="C163" s="191" t="s">
        <v>279</v>
      </c>
      <c r="D163" s="191" t="s">
        <v>134</v>
      </c>
      <c r="E163" s="192" t="s">
        <v>457</v>
      </c>
      <c r="F163" s="193" t="s">
        <v>458</v>
      </c>
      <c r="G163" s="194" t="s">
        <v>246</v>
      </c>
      <c r="H163" s="195">
        <v>4</v>
      </c>
      <c r="I163" s="196"/>
      <c r="J163" s="197">
        <f>ROUND(I163*H163,2)</f>
        <v>0</v>
      </c>
      <c r="K163" s="193" t="s">
        <v>21</v>
      </c>
      <c r="L163" s="58"/>
      <c r="M163" s="198" t="s">
        <v>21</v>
      </c>
      <c r="N163" s="199" t="s">
        <v>45</v>
      </c>
      <c r="O163" s="39"/>
      <c r="P163" s="200">
        <f>O163*H163</f>
        <v>0</v>
      </c>
      <c r="Q163" s="200">
        <v>0.17433999999999999</v>
      </c>
      <c r="R163" s="200">
        <f>Q163*H163</f>
        <v>0.69735999999999998</v>
      </c>
      <c r="S163" s="200">
        <v>0</v>
      </c>
      <c r="T163" s="201">
        <f>S163*H163</f>
        <v>0</v>
      </c>
      <c r="AR163" s="21" t="s">
        <v>139</v>
      </c>
      <c r="AT163" s="21" t="s">
        <v>134</v>
      </c>
      <c r="AU163" s="21" t="s">
        <v>84</v>
      </c>
      <c r="AY163" s="21" t="s">
        <v>132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1" t="s">
        <v>82</v>
      </c>
      <c r="BK163" s="202">
        <f>ROUND(I163*H163,2)</f>
        <v>0</v>
      </c>
      <c r="BL163" s="21" t="s">
        <v>139</v>
      </c>
      <c r="BM163" s="21" t="s">
        <v>459</v>
      </c>
    </row>
    <row r="164" spans="2:65" s="1" customFormat="1" ht="24">
      <c r="B164" s="38"/>
      <c r="C164" s="60"/>
      <c r="D164" s="203" t="s">
        <v>141</v>
      </c>
      <c r="E164" s="60"/>
      <c r="F164" s="204" t="s">
        <v>460</v>
      </c>
      <c r="G164" s="60"/>
      <c r="H164" s="60"/>
      <c r="I164" s="161"/>
      <c r="J164" s="60"/>
      <c r="K164" s="60"/>
      <c r="L164" s="58"/>
      <c r="M164" s="205"/>
      <c r="N164" s="39"/>
      <c r="O164" s="39"/>
      <c r="P164" s="39"/>
      <c r="Q164" s="39"/>
      <c r="R164" s="39"/>
      <c r="S164" s="39"/>
      <c r="T164" s="75"/>
      <c r="AT164" s="21" t="s">
        <v>141</v>
      </c>
      <c r="AU164" s="21" t="s">
        <v>84</v>
      </c>
    </row>
    <row r="165" spans="2:65" s="11" customFormat="1">
      <c r="B165" s="206"/>
      <c r="C165" s="207"/>
      <c r="D165" s="203" t="s">
        <v>143</v>
      </c>
      <c r="E165" s="229" t="s">
        <v>21</v>
      </c>
      <c r="F165" s="230" t="s">
        <v>139</v>
      </c>
      <c r="G165" s="207"/>
      <c r="H165" s="231">
        <v>4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143</v>
      </c>
      <c r="AU165" s="217" t="s">
        <v>84</v>
      </c>
      <c r="AV165" s="11" t="s">
        <v>84</v>
      </c>
      <c r="AW165" s="11" t="s">
        <v>37</v>
      </c>
      <c r="AX165" s="11" t="s">
        <v>82</v>
      </c>
      <c r="AY165" s="217" t="s">
        <v>132</v>
      </c>
    </row>
    <row r="166" spans="2:65" s="10" customFormat="1" ht="29.85" customHeight="1">
      <c r="B166" s="174"/>
      <c r="C166" s="175"/>
      <c r="D166" s="188" t="s">
        <v>73</v>
      </c>
      <c r="E166" s="189" t="s">
        <v>354</v>
      </c>
      <c r="F166" s="189" t="s">
        <v>355</v>
      </c>
      <c r="G166" s="175"/>
      <c r="H166" s="175"/>
      <c r="I166" s="178"/>
      <c r="J166" s="190">
        <f>BK166</f>
        <v>0</v>
      </c>
      <c r="K166" s="175"/>
      <c r="L166" s="180"/>
      <c r="M166" s="181"/>
      <c r="N166" s="182"/>
      <c r="O166" s="182"/>
      <c r="P166" s="183">
        <f>SUM(P167:P168)</f>
        <v>0</v>
      </c>
      <c r="Q166" s="182"/>
      <c r="R166" s="183">
        <f>SUM(R167:R168)</f>
        <v>0</v>
      </c>
      <c r="S166" s="182"/>
      <c r="T166" s="184">
        <f>SUM(T167:T168)</f>
        <v>0</v>
      </c>
      <c r="AR166" s="185" t="s">
        <v>82</v>
      </c>
      <c r="AT166" s="186" t="s">
        <v>73</v>
      </c>
      <c r="AU166" s="186" t="s">
        <v>82</v>
      </c>
      <c r="AY166" s="185" t="s">
        <v>132</v>
      </c>
      <c r="BK166" s="187">
        <f>SUM(BK167:BK168)</f>
        <v>0</v>
      </c>
    </row>
    <row r="167" spans="2:65" s="1" customFormat="1" ht="22.5" customHeight="1">
      <c r="B167" s="38"/>
      <c r="C167" s="191" t="s">
        <v>285</v>
      </c>
      <c r="D167" s="191" t="s">
        <v>134</v>
      </c>
      <c r="E167" s="192" t="s">
        <v>357</v>
      </c>
      <c r="F167" s="193" t="s">
        <v>358</v>
      </c>
      <c r="G167" s="194" t="s">
        <v>359</v>
      </c>
      <c r="H167" s="195">
        <v>19.593</v>
      </c>
      <c r="I167" s="196"/>
      <c r="J167" s="197">
        <f>ROUND(I167*H167,2)</f>
        <v>0</v>
      </c>
      <c r="K167" s="193" t="s">
        <v>138</v>
      </c>
      <c r="L167" s="58"/>
      <c r="M167" s="198" t="s">
        <v>21</v>
      </c>
      <c r="N167" s="199" t="s">
        <v>45</v>
      </c>
      <c r="O167" s="39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1" t="s">
        <v>139</v>
      </c>
      <c r="AT167" s="21" t="s">
        <v>134</v>
      </c>
      <c r="AU167" s="21" t="s">
        <v>84</v>
      </c>
      <c r="AY167" s="21" t="s">
        <v>132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1" t="s">
        <v>82</v>
      </c>
      <c r="BK167" s="202">
        <f>ROUND(I167*H167,2)</f>
        <v>0</v>
      </c>
      <c r="BL167" s="21" t="s">
        <v>139</v>
      </c>
      <c r="BM167" s="21" t="s">
        <v>461</v>
      </c>
    </row>
    <row r="168" spans="2:65" s="1" customFormat="1">
      <c r="B168" s="38"/>
      <c r="C168" s="60"/>
      <c r="D168" s="203" t="s">
        <v>141</v>
      </c>
      <c r="E168" s="60"/>
      <c r="F168" s="204" t="s">
        <v>361</v>
      </c>
      <c r="G168" s="60"/>
      <c r="H168" s="60"/>
      <c r="I168" s="161"/>
      <c r="J168" s="60"/>
      <c r="K168" s="60"/>
      <c r="L168" s="58"/>
      <c r="M168" s="232"/>
      <c r="N168" s="233"/>
      <c r="O168" s="233"/>
      <c r="P168" s="233"/>
      <c r="Q168" s="233"/>
      <c r="R168" s="233"/>
      <c r="S168" s="233"/>
      <c r="T168" s="234"/>
      <c r="AT168" s="21" t="s">
        <v>141</v>
      </c>
      <c r="AU168" s="21" t="s">
        <v>84</v>
      </c>
    </row>
    <row r="169" spans="2:65" s="1" customFormat="1" ht="6.9" customHeight="1">
      <c r="B169" s="53"/>
      <c r="C169" s="54"/>
      <c r="D169" s="54"/>
      <c r="E169" s="54"/>
      <c r="F169" s="54"/>
      <c r="G169" s="54"/>
      <c r="H169" s="54"/>
      <c r="I169" s="137"/>
      <c r="J169" s="54"/>
      <c r="K169" s="54"/>
      <c r="L169" s="58"/>
    </row>
  </sheetData>
  <sheetProtection password="CC35" sheet="1" objects="1" scenarios="1" formatCells="0" formatColumns="0" formatRows="0" sort="0" autoFilter="0"/>
  <autoFilter ref="C81:K168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91</v>
      </c>
      <c r="G1" s="354" t="s">
        <v>92</v>
      </c>
      <c r="H1" s="354"/>
      <c r="I1" s="112"/>
      <c r="J1" s="111" t="s">
        <v>93</v>
      </c>
      <c r="K1" s="110" t="s">
        <v>94</v>
      </c>
      <c r="L1" s="111" t="s">
        <v>95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1" t="s">
        <v>90</v>
      </c>
    </row>
    <row r="3" spans="1:70" ht="6.9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84</v>
      </c>
    </row>
    <row r="4" spans="1:70" ht="36.9" customHeight="1">
      <c r="B4" s="25"/>
      <c r="C4" s="26"/>
      <c r="D4" s="27" t="s">
        <v>101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5" t="str">
        <f>'Rekapitulace stavby'!K6</f>
        <v>Multifunkční hřiště na parc. č. 179 a 177, k. ú. Pohoř</v>
      </c>
      <c r="F7" s="356"/>
      <c r="G7" s="356"/>
      <c r="H7" s="356"/>
      <c r="I7" s="115"/>
      <c r="J7" s="26"/>
      <c r="K7" s="28"/>
    </row>
    <row r="8" spans="1:70" s="1" customFormat="1" ht="13.2">
      <c r="B8" s="38"/>
      <c r="C8" s="39"/>
      <c r="D8" s="34" t="s">
        <v>102</v>
      </c>
      <c r="E8" s="39"/>
      <c r="F8" s="39"/>
      <c r="G8" s="39"/>
      <c r="H8" s="39"/>
      <c r="I8" s="116"/>
      <c r="J8" s="39"/>
      <c r="K8" s="42"/>
    </row>
    <row r="9" spans="1:70" s="1" customFormat="1" ht="36.9" customHeight="1">
      <c r="B9" s="38"/>
      <c r="C9" s="39"/>
      <c r="D9" s="39"/>
      <c r="E9" s="357" t="s">
        <v>462</v>
      </c>
      <c r="F9" s="358"/>
      <c r="G9" s="358"/>
      <c r="H9" s="358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21. 6. 2022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21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" customHeight="1">
      <c r="B17" s="38"/>
      <c r="C17" s="39"/>
      <c r="D17" s="34" t="s">
        <v>32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" customHeight="1">
      <c r="B20" s="38"/>
      <c r="C20" s="39"/>
      <c r="D20" s="34" t="s">
        <v>34</v>
      </c>
      <c r="E20" s="39"/>
      <c r="F20" s="39"/>
      <c r="G20" s="39"/>
      <c r="H20" s="39"/>
      <c r="I20" s="117" t="s">
        <v>28</v>
      </c>
      <c r="J20" s="32" t="s">
        <v>35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7" t="s">
        <v>31</v>
      </c>
      <c r="J21" s="32" t="s">
        <v>21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" customHeight="1">
      <c r="B23" s="38"/>
      <c r="C23" s="39"/>
      <c r="D23" s="34" t="s">
        <v>38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47" t="s">
        <v>21</v>
      </c>
      <c r="F24" s="347"/>
      <c r="G24" s="347"/>
      <c r="H24" s="347"/>
      <c r="I24" s="121"/>
      <c r="J24" s="120"/>
      <c r="K24" s="122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40</v>
      </c>
      <c r="E27" s="39"/>
      <c r="F27" s="39"/>
      <c r="G27" s="39"/>
      <c r="H27" s="39"/>
      <c r="I27" s="116"/>
      <c r="J27" s="126">
        <f>ROUND(J79,2)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" customHeight="1">
      <c r="B29" s="38"/>
      <c r="C29" s="39"/>
      <c r="D29" s="39"/>
      <c r="E29" s="39"/>
      <c r="F29" s="43" t="s">
        <v>42</v>
      </c>
      <c r="G29" s="39"/>
      <c r="H29" s="39"/>
      <c r="I29" s="127" t="s">
        <v>41</v>
      </c>
      <c r="J29" s="43" t="s">
        <v>43</v>
      </c>
      <c r="K29" s="42"/>
    </row>
    <row r="30" spans="2:11" s="1" customFormat="1" ht="14.4" customHeight="1">
      <c r="B30" s="38"/>
      <c r="C30" s="39"/>
      <c r="D30" s="46" t="s">
        <v>44</v>
      </c>
      <c r="E30" s="46" t="s">
        <v>45</v>
      </c>
      <c r="F30" s="128">
        <f>ROUND(SUM(BE79:BE92), 2)</f>
        <v>0</v>
      </c>
      <c r="G30" s="39"/>
      <c r="H30" s="39"/>
      <c r="I30" s="129">
        <v>0.21</v>
      </c>
      <c r="J30" s="128">
        <f>ROUND(ROUND((SUM(BE79:BE92)),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46</v>
      </c>
      <c r="F31" s="128">
        <f>ROUND(SUM(BF79:BF92), 2)</f>
        <v>0</v>
      </c>
      <c r="G31" s="39"/>
      <c r="H31" s="39"/>
      <c r="I31" s="129">
        <v>0.15</v>
      </c>
      <c r="J31" s="128">
        <f>ROUND(ROUND((SUM(BF79:BF92)),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47</v>
      </c>
      <c r="F32" s="128">
        <f>ROUND(SUM(BG79:BG92),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48</v>
      </c>
      <c r="F33" s="128">
        <f>ROUND(SUM(BH79:BH92),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" hidden="1" customHeight="1">
      <c r="B34" s="38"/>
      <c r="C34" s="39"/>
      <c r="D34" s="39"/>
      <c r="E34" s="46" t="s">
        <v>49</v>
      </c>
      <c r="F34" s="128">
        <f>ROUND(SUM(BI79:BI92),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50</v>
      </c>
      <c r="E36" s="76"/>
      <c r="F36" s="76"/>
      <c r="G36" s="132" t="s">
        <v>51</v>
      </c>
      <c r="H36" s="133" t="s">
        <v>52</v>
      </c>
      <c r="I36" s="134"/>
      <c r="J36" s="135">
        <f>SUM(J27:J34)</f>
        <v>0</v>
      </c>
      <c r="K36" s="136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8"/>
      <c r="C42" s="27" t="s">
        <v>104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5" t="str">
        <f>E7</f>
        <v>Multifunkční hřiště na parc. č. 179 a 177, k. ú. Pohoř</v>
      </c>
      <c r="F45" s="356"/>
      <c r="G45" s="356"/>
      <c r="H45" s="356"/>
      <c r="I45" s="116"/>
      <c r="J45" s="39"/>
      <c r="K45" s="42"/>
    </row>
    <row r="46" spans="2:11" s="1" customFormat="1" ht="14.4" customHeight="1">
      <c r="B46" s="38"/>
      <c r="C46" s="34" t="s">
        <v>102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7" t="str">
        <f>E9</f>
        <v>03 - VON</v>
      </c>
      <c r="F47" s="358"/>
      <c r="G47" s="358"/>
      <c r="H47" s="358"/>
      <c r="I47" s="116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Pohoř</v>
      </c>
      <c r="G49" s="39"/>
      <c r="H49" s="39"/>
      <c r="I49" s="117" t="s">
        <v>25</v>
      </c>
      <c r="J49" s="118" t="str">
        <f>IF(J12="","",J12)</f>
        <v>21. 6. 2022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34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105</v>
      </c>
      <c r="D54" s="130"/>
      <c r="E54" s="130"/>
      <c r="F54" s="130"/>
      <c r="G54" s="130"/>
      <c r="H54" s="130"/>
      <c r="I54" s="143"/>
      <c r="J54" s="144" t="s">
        <v>106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107</v>
      </c>
      <c r="D56" s="39"/>
      <c r="E56" s="39"/>
      <c r="F56" s="39"/>
      <c r="G56" s="39"/>
      <c r="H56" s="39"/>
      <c r="I56" s="116"/>
      <c r="J56" s="126">
        <f>J79</f>
        <v>0</v>
      </c>
      <c r="K56" s="42"/>
      <c r="AU56" s="21" t="s">
        <v>108</v>
      </c>
    </row>
    <row r="57" spans="2:47" s="7" customFormat="1" ht="24.9" customHeight="1">
      <c r="B57" s="147"/>
      <c r="C57" s="148"/>
      <c r="D57" s="149" t="s">
        <v>463</v>
      </c>
      <c r="E57" s="150"/>
      <c r="F57" s="150"/>
      <c r="G57" s="150"/>
      <c r="H57" s="150"/>
      <c r="I57" s="151"/>
      <c r="J57" s="152">
        <f>J80</f>
        <v>0</v>
      </c>
      <c r="K57" s="153"/>
    </row>
    <row r="58" spans="2:47" s="8" customFormat="1" ht="19.95" customHeight="1">
      <c r="B58" s="154"/>
      <c r="C58" s="155"/>
      <c r="D58" s="156" t="s">
        <v>464</v>
      </c>
      <c r="E58" s="157"/>
      <c r="F58" s="157"/>
      <c r="G58" s="157"/>
      <c r="H58" s="157"/>
      <c r="I58" s="158"/>
      <c r="J58" s="159">
        <f>J81</f>
        <v>0</v>
      </c>
      <c r="K58" s="160"/>
    </row>
    <row r="59" spans="2:47" s="8" customFormat="1" ht="19.95" customHeight="1">
      <c r="B59" s="154"/>
      <c r="C59" s="155"/>
      <c r="D59" s="156" t="s">
        <v>465</v>
      </c>
      <c r="E59" s="157"/>
      <c r="F59" s="157"/>
      <c r="G59" s="157"/>
      <c r="H59" s="157"/>
      <c r="I59" s="158"/>
      <c r="J59" s="159">
        <f>J90</f>
        <v>0</v>
      </c>
      <c r="K59" s="160"/>
    </row>
    <row r="60" spans="2:47" s="1" customFormat="1" ht="21.75" customHeight="1">
      <c r="B60" s="38"/>
      <c r="C60" s="39"/>
      <c r="D60" s="39"/>
      <c r="E60" s="39"/>
      <c r="F60" s="39"/>
      <c r="G60" s="39"/>
      <c r="H60" s="39"/>
      <c r="I60" s="116"/>
      <c r="J60" s="39"/>
      <c r="K60" s="42"/>
    </row>
    <row r="61" spans="2:47" s="1" customFormat="1" ht="6.9" customHeight="1">
      <c r="B61" s="53"/>
      <c r="C61" s="54"/>
      <c r="D61" s="54"/>
      <c r="E61" s="54"/>
      <c r="F61" s="54"/>
      <c r="G61" s="54"/>
      <c r="H61" s="54"/>
      <c r="I61" s="137"/>
      <c r="J61" s="54"/>
      <c r="K61" s="55"/>
    </row>
    <row r="65" spans="2:63" s="1" customFormat="1" ht="6.9" customHeight="1">
      <c r="B65" s="56"/>
      <c r="C65" s="57"/>
      <c r="D65" s="57"/>
      <c r="E65" s="57"/>
      <c r="F65" s="57"/>
      <c r="G65" s="57"/>
      <c r="H65" s="57"/>
      <c r="I65" s="140"/>
      <c r="J65" s="57"/>
      <c r="K65" s="57"/>
      <c r="L65" s="58"/>
    </row>
    <row r="66" spans="2:63" s="1" customFormat="1" ht="36.9" customHeight="1">
      <c r="B66" s="38"/>
      <c r="C66" s="59" t="s">
        <v>116</v>
      </c>
      <c r="D66" s="60"/>
      <c r="E66" s="60"/>
      <c r="F66" s="60"/>
      <c r="G66" s="60"/>
      <c r="H66" s="60"/>
      <c r="I66" s="161"/>
      <c r="J66" s="60"/>
      <c r="K66" s="60"/>
      <c r="L66" s="58"/>
    </row>
    <row r="67" spans="2:63" s="1" customFormat="1" ht="6.9" customHeight="1">
      <c r="B67" s="38"/>
      <c r="C67" s="60"/>
      <c r="D67" s="60"/>
      <c r="E67" s="60"/>
      <c r="F67" s="60"/>
      <c r="G67" s="60"/>
      <c r="H67" s="60"/>
      <c r="I67" s="161"/>
      <c r="J67" s="60"/>
      <c r="K67" s="60"/>
      <c r="L67" s="58"/>
    </row>
    <row r="68" spans="2:63" s="1" customFormat="1" ht="14.4" customHeight="1">
      <c r="B68" s="38"/>
      <c r="C68" s="62" t="s">
        <v>18</v>
      </c>
      <c r="D68" s="60"/>
      <c r="E68" s="60"/>
      <c r="F68" s="60"/>
      <c r="G68" s="60"/>
      <c r="H68" s="60"/>
      <c r="I68" s="161"/>
      <c r="J68" s="60"/>
      <c r="K68" s="60"/>
      <c r="L68" s="58"/>
    </row>
    <row r="69" spans="2:63" s="1" customFormat="1" ht="22.5" customHeight="1">
      <c r="B69" s="38"/>
      <c r="C69" s="60"/>
      <c r="D69" s="60"/>
      <c r="E69" s="351" t="str">
        <f>E7</f>
        <v>Multifunkční hřiště na parc. č. 179 a 177, k. ú. Pohoř</v>
      </c>
      <c r="F69" s="352"/>
      <c r="G69" s="352"/>
      <c r="H69" s="352"/>
      <c r="I69" s="161"/>
      <c r="J69" s="60"/>
      <c r="K69" s="60"/>
      <c r="L69" s="58"/>
    </row>
    <row r="70" spans="2:63" s="1" customFormat="1" ht="14.4" customHeight="1">
      <c r="B70" s="38"/>
      <c r="C70" s="62" t="s">
        <v>102</v>
      </c>
      <c r="D70" s="60"/>
      <c r="E70" s="60"/>
      <c r="F70" s="60"/>
      <c r="G70" s="60"/>
      <c r="H70" s="60"/>
      <c r="I70" s="161"/>
      <c r="J70" s="60"/>
      <c r="K70" s="60"/>
      <c r="L70" s="58"/>
    </row>
    <row r="71" spans="2:63" s="1" customFormat="1" ht="23.25" customHeight="1">
      <c r="B71" s="38"/>
      <c r="C71" s="60"/>
      <c r="D71" s="60"/>
      <c r="E71" s="319" t="str">
        <f>E9</f>
        <v>03 - VON</v>
      </c>
      <c r="F71" s="353"/>
      <c r="G71" s="353"/>
      <c r="H71" s="353"/>
      <c r="I71" s="161"/>
      <c r="J71" s="60"/>
      <c r="K71" s="60"/>
      <c r="L71" s="58"/>
    </row>
    <row r="72" spans="2:63" s="1" customFormat="1" ht="6.9" customHeight="1">
      <c r="B72" s="38"/>
      <c r="C72" s="60"/>
      <c r="D72" s="60"/>
      <c r="E72" s="60"/>
      <c r="F72" s="60"/>
      <c r="G72" s="60"/>
      <c r="H72" s="60"/>
      <c r="I72" s="161"/>
      <c r="J72" s="60"/>
      <c r="K72" s="60"/>
      <c r="L72" s="58"/>
    </row>
    <row r="73" spans="2:63" s="1" customFormat="1" ht="18" customHeight="1">
      <c r="B73" s="38"/>
      <c r="C73" s="62" t="s">
        <v>23</v>
      </c>
      <c r="D73" s="60"/>
      <c r="E73" s="60"/>
      <c r="F73" s="162" t="str">
        <f>F12</f>
        <v>Pohoř</v>
      </c>
      <c r="G73" s="60"/>
      <c r="H73" s="60"/>
      <c r="I73" s="163" t="s">
        <v>25</v>
      </c>
      <c r="J73" s="70" t="str">
        <f>IF(J12="","",J12)</f>
        <v>21. 6. 2022</v>
      </c>
      <c r="K73" s="60"/>
      <c r="L73" s="58"/>
    </row>
    <row r="74" spans="2:63" s="1" customFormat="1" ht="6.9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3" s="1" customFormat="1" ht="13.2">
      <c r="B75" s="38"/>
      <c r="C75" s="62" t="s">
        <v>27</v>
      </c>
      <c r="D75" s="60"/>
      <c r="E75" s="60"/>
      <c r="F75" s="162" t="str">
        <f>E15</f>
        <v>Město Odry</v>
      </c>
      <c r="G75" s="60"/>
      <c r="H75" s="60"/>
      <c r="I75" s="163" t="s">
        <v>34</v>
      </c>
      <c r="J75" s="162" t="str">
        <f>E21</f>
        <v>Hydroelko, s.r.o.</v>
      </c>
      <c r="K75" s="60"/>
      <c r="L75" s="58"/>
    </row>
    <row r="76" spans="2:63" s="1" customFormat="1" ht="14.4" customHeight="1">
      <c r="B76" s="38"/>
      <c r="C76" s="62" t="s">
        <v>32</v>
      </c>
      <c r="D76" s="60"/>
      <c r="E76" s="60"/>
      <c r="F76" s="162" t="str">
        <f>IF(E18="","",E18)</f>
        <v/>
      </c>
      <c r="G76" s="60"/>
      <c r="H76" s="60"/>
      <c r="I76" s="161"/>
      <c r="J76" s="60"/>
      <c r="K76" s="60"/>
      <c r="L76" s="58"/>
    </row>
    <row r="77" spans="2:63" s="1" customFormat="1" ht="10.35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63" s="9" customFormat="1" ht="29.25" customHeight="1">
      <c r="B78" s="164"/>
      <c r="C78" s="165" t="s">
        <v>117</v>
      </c>
      <c r="D78" s="166" t="s">
        <v>59</v>
      </c>
      <c r="E78" s="166" t="s">
        <v>55</v>
      </c>
      <c r="F78" s="166" t="s">
        <v>118</v>
      </c>
      <c r="G78" s="166" t="s">
        <v>119</v>
      </c>
      <c r="H78" s="166" t="s">
        <v>120</v>
      </c>
      <c r="I78" s="167" t="s">
        <v>121</v>
      </c>
      <c r="J78" s="166" t="s">
        <v>106</v>
      </c>
      <c r="K78" s="168" t="s">
        <v>122</v>
      </c>
      <c r="L78" s="169"/>
      <c r="M78" s="78" t="s">
        <v>123</v>
      </c>
      <c r="N78" s="79" t="s">
        <v>44</v>
      </c>
      <c r="O78" s="79" t="s">
        <v>124</v>
      </c>
      <c r="P78" s="79" t="s">
        <v>125</v>
      </c>
      <c r="Q78" s="79" t="s">
        <v>126</v>
      </c>
      <c r="R78" s="79" t="s">
        <v>127</v>
      </c>
      <c r="S78" s="79" t="s">
        <v>128</v>
      </c>
      <c r="T78" s="80" t="s">
        <v>129</v>
      </c>
    </row>
    <row r="79" spans="2:63" s="1" customFormat="1" ht="29.25" customHeight="1">
      <c r="B79" s="38"/>
      <c r="C79" s="84" t="s">
        <v>107</v>
      </c>
      <c r="D79" s="60"/>
      <c r="E79" s="60"/>
      <c r="F79" s="60"/>
      <c r="G79" s="60"/>
      <c r="H79" s="60"/>
      <c r="I79" s="161"/>
      <c r="J79" s="170">
        <f>BK79</f>
        <v>0</v>
      </c>
      <c r="K79" s="60"/>
      <c r="L79" s="58"/>
      <c r="M79" s="81"/>
      <c r="N79" s="82"/>
      <c r="O79" s="82"/>
      <c r="P79" s="171">
        <f>P80</f>
        <v>0</v>
      </c>
      <c r="Q79" s="82"/>
      <c r="R79" s="171">
        <f>R80</f>
        <v>0</v>
      </c>
      <c r="S79" s="82"/>
      <c r="T79" s="172">
        <f>T80</f>
        <v>0</v>
      </c>
      <c r="AT79" s="21" t="s">
        <v>73</v>
      </c>
      <c r="AU79" s="21" t="s">
        <v>108</v>
      </c>
      <c r="BK79" s="173">
        <f>BK80</f>
        <v>0</v>
      </c>
    </row>
    <row r="80" spans="2:63" s="10" customFormat="1" ht="37.35" customHeight="1">
      <c r="B80" s="174"/>
      <c r="C80" s="175"/>
      <c r="D80" s="176" t="s">
        <v>73</v>
      </c>
      <c r="E80" s="177" t="s">
        <v>466</v>
      </c>
      <c r="F80" s="177" t="s">
        <v>467</v>
      </c>
      <c r="G80" s="175"/>
      <c r="H80" s="175"/>
      <c r="I80" s="178"/>
      <c r="J80" s="179">
        <f>BK80</f>
        <v>0</v>
      </c>
      <c r="K80" s="175"/>
      <c r="L80" s="180"/>
      <c r="M80" s="181"/>
      <c r="N80" s="182"/>
      <c r="O80" s="182"/>
      <c r="P80" s="183">
        <f>P81+P90</f>
        <v>0</v>
      </c>
      <c r="Q80" s="182"/>
      <c r="R80" s="183">
        <f>R81+R90</f>
        <v>0</v>
      </c>
      <c r="S80" s="182"/>
      <c r="T80" s="184">
        <f>T81+T90</f>
        <v>0</v>
      </c>
      <c r="AR80" s="185" t="s">
        <v>159</v>
      </c>
      <c r="AT80" s="186" t="s">
        <v>73</v>
      </c>
      <c r="AU80" s="186" t="s">
        <v>74</v>
      </c>
      <c r="AY80" s="185" t="s">
        <v>132</v>
      </c>
      <c r="BK80" s="187">
        <f>BK81+BK90</f>
        <v>0</v>
      </c>
    </row>
    <row r="81" spans="2:65" s="10" customFormat="1" ht="19.95" customHeight="1">
      <c r="B81" s="174"/>
      <c r="C81" s="175"/>
      <c r="D81" s="188" t="s">
        <v>73</v>
      </c>
      <c r="E81" s="189" t="s">
        <v>468</v>
      </c>
      <c r="F81" s="189" t="s">
        <v>469</v>
      </c>
      <c r="G81" s="175"/>
      <c r="H81" s="175"/>
      <c r="I81" s="178"/>
      <c r="J81" s="190">
        <f>BK81</f>
        <v>0</v>
      </c>
      <c r="K81" s="175"/>
      <c r="L81" s="180"/>
      <c r="M81" s="181"/>
      <c r="N81" s="182"/>
      <c r="O81" s="182"/>
      <c r="P81" s="183">
        <f>SUM(P82:P89)</f>
        <v>0</v>
      </c>
      <c r="Q81" s="182"/>
      <c r="R81" s="183">
        <f>SUM(R82:R89)</f>
        <v>0</v>
      </c>
      <c r="S81" s="182"/>
      <c r="T81" s="184">
        <f>SUM(T82:T89)</f>
        <v>0</v>
      </c>
      <c r="AR81" s="185" t="s">
        <v>159</v>
      </c>
      <c r="AT81" s="186" t="s">
        <v>73</v>
      </c>
      <c r="AU81" s="186" t="s">
        <v>82</v>
      </c>
      <c r="AY81" s="185" t="s">
        <v>132</v>
      </c>
      <c r="BK81" s="187">
        <f>SUM(BK82:BK89)</f>
        <v>0</v>
      </c>
    </row>
    <row r="82" spans="2:65" s="1" customFormat="1" ht="22.5" customHeight="1">
      <c r="B82" s="38"/>
      <c r="C82" s="191" t="s">
        <v>82</v>
      </c>
      <c r="D82" s="191" t="s">
        <v>134</v>
      </c>
      <c r="E82" s="192" t="s">
        <v>470</v>
      </c>
      <c r="F82" s="193" t="s">
        <v>471</v>
      </c>
      <c r="G82" s="194" t="s">
        <v>82</v>
      </c>
      <c r="H82" s="195">
        <v>1</v>
      </c>
      <c r="I82" s="196"/>
      <c r="J82" s="197">
        <f>ROUND(I82*H82,2)</f>
        <v>0</v>
      </c>
      <c r="K82" s="193" t="s">
        <v>138</v>
      </c>
      <c r="L82" s="58"/>
      <c r="M82" s="198" t="s">
        <v>21</v>
      </c>
      <c r="N82" s="199" t="s">
        <v>45</v>
      </c>
      <c r="O82" s="39"/>
      <c r="P82" s="200">
        <f>O82*H82</f>
        <v>0</v>
      </c>
      <c r="Q82" s="200">
        <v>0</v>
      </c>
      <c r="R82" s="200">
        <f>Q82*H82</f>
        <v>0</v>
      </c>
      <c r="S82" s="200">
        <v>0</v>
      </c>
      <c r="T82" s="201">
        <f>S82*H82</f>
        <v>0</v>
      </c>
      <c r="AR82" s="21" t="s">
        <v>472</v>
      </c>
      <c r="AT82" s="21" t="s">
        <v>134</v>
      </c>
      <c r="AU82" s="21" t="s">
        <v>84</v>
      </c>
      <c r="AY82" s="21" t="s">
        <v>132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21" t="s">
        <v>82</v>
      </c>
      <c r="BK82" s="202">
        <f>ROUND(I82*H82,2)</f>
        <v>0</v>
      </c>
      <c r="BL82" s="21" t="s">
        <v>472</v>
      </c>
      <c r="BM82" s="21" t="s">
        <v>473</v>
      </c>
    </row>
    <row r="83" spans="2:65" s="1" customFormat="1">
      <c r="B83" s="38"/>
      <c r="C83" s="60"/>
      <c r="D83" s="203" t="s">
        <v>141</v>
      </c>
      <c r="E83" s="60"/>
      <c r="F83" s="204" t="s">
        <v>471</v>
      </c>
      <c r="G83" s="60"/>
      <c r="H83" s="60"/>
      <c r="I83" s="161"/>
      <c r="J83" s="60"/>
      <c r="K83" s="60"/>
      <c r="L83" s="58"/>
      <c r="M83" s="205"/>
      <c r="N83" s="39"/>
      <c r="O83" s="39"/>
      <c r="P83" s="39"/>
      <c r="Q83" s="39"/>
      <c r="R83" s="39"/>
      <c r="S83" s="39"/>
      <c r="T83" s="75"/>
      <c r="AT83" s="21" t="s">
        <v>141</v>
      </c>
      <c r="AU83" s="21" t="s">
        <v>84</v>
      </c>
    </row>
    <row r="84" spans="2:65" s="11" customFormat="1">
      <c r="B84" s="206"/>
      <c r="C84" s="207"/>
      <c r="D84" s="208" t="s">
        <v>143</v>
      </c>
      <c r="E84" s="209" t="s">
        <v>21</v>
      </c>
      <c r="F84" s="210" t="s">
        <v>82</v>
      </c>
      <c r="G84" s="207"/>
      <c r="H84" s="211">
        <v>1</v>
      </c>
      <c r="I84" s="212"/>
      <c r="J84" s="207"/>
      <c r="K84" s="207"/>
      <c r="L84" s="213"/>
      <c r="M84" s="214"/>
      <c r="N84" s="215"/>
      <c r="O84" s="215"/>
      <c r="P84" s="215"/>
      <c r="Q84" s="215"/>
      <c r="R84" s="215"/>
      <c r="S84" s="215"/>
      <c r="T84" s="216"/>
      <c r="AT84" s="217" t="s">
        <v>143</v>
      </c>
      <c r="AU84" s="217" t="s">
        <v>84</v>
      </c>
      <c r="AV84" s="11" t="s">
        <v>84</v>
      </c>
      <c r="AW84" s="11" t="s">
        <v>37</v>
      </c>
      <c r="AX84" s="11" t="s">
        <v>82</v>
      </c>
      <c r="AY84" s="217" t="s">
        <v>132</v>
      </c>
    </row>
    <row r="85" spans="2:65" s="1" customFormat="1" ht="22.5" customHeight="1">
      <c r="B85" s="38"/>
      <c r="C85" s="191" t="s">
        <v>84</v>
      </c>
      <c r="D85" s="191" t="s">
        <v>134</v>
      </c>
      <c r="E85" s="192" t="s">
        <v>474</v>
      </c>
      <c r="F85" s="193" t="s">
        <v>475</v>
      </c>
      <c r="G85" s="194" t="s">
        <v>476</v>
      </c>
      <c r="H85" s="195">
        <v>1</v>
      </c>
      <c r="I85" s="196"/>
      <c r="J85" s="197">
        <f>ROUND(I85*H85,2)</f>
        <v>0</v>
      </c>
      <c r="K85" s="193" t="s">
        <v>138</v>
      </c>
      <c r="L85" s="58"/>
      <c r="M85" s="198" t="s">
        <v>21</v>
      </c>
      <c r="N85" s="199" t="s">
        <v>45</v>
      </c>
      <c r="O85" s="39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AR85" s="21" t="s">
        <v>472</v>
      </c>
      <c r="AT85" s="21" t="s">
        <v>134</v>
      </c>
      <c r="AU85" s="21" t="s">
        <v>84</v>
      </c>
      <c r="AY85" s="21" t="s">
        <v>132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21" t="s">
        <v>82</v>
      </c>
      <c r="BK85" s="202">
        <f>ROUND(I85*H85,2)</f>
        <v>0</v>
      </c>
      <c r="BL85" s="21" t="s">
        <v>472</v>
      </c>
      <c r="BM85" s="21" t="s">
        <v>477</v>
      </c>
    </row>
    <row r="86" spans="2:65" s="1" customFormat="1">
      <c r="B86" s="38"/>
      <c r="C86" s="60"/>
      <c r="D86" s="208" t="s">
        <v>141</v>
      </c>
      <c r="E86" s="60"/>
      <c r="F86" s="218" t="s">
        <v>475</v>
      </c>
      <c r="G86" s="60"/>
      <c r="H86" s="60"/>
      <c r="I86" s="161"/>
      <c r="J86" s="60"/>
      <c r="K86" s="60"/>
      <c r="L86" s="58"/>
      <c r="M86" s="205"/>
      <c r="N86" s="39"/>
      <c r="O86" s="39"/>
      <c r="P86" s="39"/>
      <c r="Q86" s="39"/>
      <c r="R86" s="39"/>
      <c r="S86" s="39"/>
      <c r="T86" s="75"/>
      <c r="AT86" s="21" t="s">
        <v>141</v>
      </c>
      <c r="AU86" s="21" t="s">
        <v>84</v>
      </c>
    </row>
    <row r="87" spans="2:65" s="1" customFormat="1" ht="22.5" customHeight="1">
      <c r="B87" s="38"/>
      <c r="C87" s="191" t="s">
        <v>149</v>
      </c>
      <c r="D87" s="191" t="s">
        <v>134</v>
      </c>
      <c r="E87" s="192" t="s">
        <v>478</v>
      </c>
      <c r="F87" s="193" t="s">
        <v>479</v>
      </c>
      <c r="G87" s="194" t="s">
        <v>476</v>
      </c>
      <c r="H87" s="195">
        <v>1</v>
      </c>
      <c r="I87" s="196"/>
      <c r="J87" s="197">
        <f>ROUND(I87*H87,2)</f>
        <v>0</v>
      </c>
      <c r="K87" s="193" t="s">
        <v>138</v>
      </c>
      <c r="L87" s="58"/>
      <c r="M87" s="198" t="s">
        <v>21</v>
      </c>
      <c r="N87" s="199" t="s">
        <v>45</v>
      </c>
      <c r="O87" s="39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1" t="s">
        <v>472</v>
      </c>
      <c r="AT87" s="21" t="s">
        <v>134</v>
      </c>
      <c r="AU87" s="21" t="s">
        <v>84</v>
      </c>
      <c r="AY87" s="21" t="s">
        <v>132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1" t="s">
        <v>82</v>
      </c>
      <c r="BK87" s="202">
        <f>ROUND(I87*H87,2)</f>
        <v>0</v>
      </c>
      <c r="BL87" s="21" t="s">
        <v>472</v>
      </c>
      <c r="BM87" s="21" t="s">
        <v>480</v>
      </c>
    </row>
    <row r="88" spans="2:65" s="1" customFormat="1">
      <c r="B88" s="38"/>
      <c r="C88" s="60"/>
      <c r="D88" s="203" t="s">
        <v>141</v>
      </c>
      <c r="E88" s="60"/>
      <c r="F88" s="204" t="s">
        <v>479</v>
      </c>
      <c r="G88" s="60"/>
      <c r="H88" s="60"/>
      <c r="I88" s="161"/>
      <c r="J88" s="60"/>
      <c r="K88" s="60"/>
      <c r="L88" s="58"/>
      <c r="M88" s="205"/>
      <c r="N88" s="39"/>
      <c r="O88" s="39"/>
      <c r="P88" s="39"/>
      <c r="Q88" s="39"/>
      <c r="R88" s="39"/>
      <c r="S88" s="39"/>
      <c r="T88" s="75"/>
      <c r="AT88" s="21" t="s">
        <v>141</v>
      </c>
      <c r="AU88" s="21" t="s">
        <v>84</v>
      </c>
    </row>
    <row r="89" spans="2:65" s="11" customFormat="1">
      <c r="B89" s="206"/>
      <c r="C89" s="207"/>
      <c r="D89" s="203" t="s">
        <v>143</v>
      </c>
      <c r="E89" s="229" t="s">
        <v>21</v>
      </c>
      <c r="F89" s="230" t="s">
        <v>82</v>
      </c>
      <c r="G89" s="207"/>
      <c r="H89" s="231">
        <v>1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143</v>
      </c>
      <c r="AU89" s="217" t="s">
        <v>84</v>
      </c>
      <c r="AV89" s="11" t="s">
        <v>84</v>
      </c>
      <c r="AW89" s="11" t="s">
        <v>37</v>
      </c>
      <c r="AX89" s="11" t="s">
        <v>82</v>
      </c>
      <c r="AY89" s="217" t="s">
        <v>132</v>
      </c>
    </row>
    <row r="90" spans="2:65" s="10" customFormat="1" ht="29.85" customHeight="1">
      <c r="B90" s="174"/>
      <c r="C90" s="175"/>
      <c r="D90" s="188" t="s">
        <v>73</v>
      </c>
      <c r="E90" s="189" t="s">
        <v>481</v>
      </c>
      <c r="F90" s="189" t="s">
        <v>482</v>
      </c>
      <c r="G90" s="175"/>
      <c r="H90" s="175"/>
      <c r="I90" s="178"/>
      <c r="J90" s="190">
        <f>BK90</f>
        <v>0</v>
      </c>
      <c r="K90" s="175"/>
      <c r="L90" s="180"/>
      <c r="M90" s="181"/>
      <c r="N90" s="182"/>
      <c r="O90" s="182"/>
      <c r="P90" s="183">
        <f>SUM(P91:P92)</f>
        <v>0</v>
      </c>
      <c r="Q90" s="182"/>
      <c r="R90" s="183">
        <f>SUM(R91:R92)</f>
        <v>0</v>
      </c>
      <c r="S90" s="182"/>
      <c r="T90" s="184">
        <f>SUM(T91:T92)</f>
        <v>0</v>
      </c>
      <c r="AR90" s="185" t="s">
        <v>159</v>
      </c>
      <c r="AT90" s="186" t="s">
        <v>73</v>
      </c>
      <c r="AU90" s="186" t="s">
        <v>82</v>
      </c>
      <c r="AY90" s="185" t="s">
        <v>132</v>
      </c>
      <c r="BK90" s="187">
        <f>SUM(BK91:BK92)</f>
        <v>0</v>
      </c>
    </row>
    <row r="91" spans="2:65" s="1" customFormat="1" ht="22.5" customHeight="1">
      <c r="B91" s="38"/>
      <c r="C91" s="191" t="s">
        <v>139</v>
      </c>
      <c r="D91" s="191" t="s">
        <v>134</v>
      </c>
      <c r="E91" s="192" t="s">
        <v>483</v>
      </c>
      <c r="F91" s="193" t="s">
        <v>484</v>
      </c>
      <c r="G91" s="194" t="s">
        <v>246</v>
      </c>
      <c r="H91" s="195">
        <v>120</v>
      </c>
      <c r="I91" s="196"/>
      <c r="J91" s="197">
        <f>ROUND(I91*H91,2)</f>
        <v>0</v>
      </c>
      <c r="K91" s="193" t="s">
        <v>138</v>
      </c>
      <c r="L91" s="58"/>
      <c r="M91" s="198" t="s">
        <v>21</v>
      </c>
      <c r="N91" s="199" t="s">
        <v>45</v>
      </c>
      <c r="O91" s="39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1" t="s">
        <v>472</v>
      </c>
      <c r="AT91" s="21" t="s">
        <v>134</v>
      </c>
      <c r="AU91" s="21" t="s">
        <v>84</v>
      </c>
      <c r="AY91" s="21" t="s">
        <v>132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1" t="s">
        <v>82</v>
      </c>
      <c r="BK91" s="202">
        <f>ROUND(I91*H91,2)</f>
        <v>0</v>
      </c>
      <c r="BL91" s="21" t="s">
        <v>472</v>
      </c>
      <c r="BM91" s="21" t="s">
        <v>485</v>
      </c>
    </row>
    <row r="92" spans="2:65" s="1" customFormat="1">
      <c r="B92" s="38"/>
      <c r="C92" s="60"/>
      <c r="D92" s="203" t="s">
        <v>141</v>
      </c>
      <c r="E92" s="60"/>
      <c r="F92" s="204" t="s">
        <v>486</v>
      </c>
      <c r="G92" s="60"/>
      <c r="H92" s="60"/>
      <c r="I92" s="161"/>
      <c r="J92" s="60"/>
      <c r="K92" s="60"/>
      <c r="L92" s="58"/>
      <c r="M92" s="232"/>
      <c r="N92" s="233"/>
      <c r="O92" s="233"/>
      <c r="P92" s="233"/>
      <c r="Q92" s="233"/>
      <c r="R92" s="233"/>
      <c r="S92" s="233"/>
      <c r="T92" s="234"/>
      <c r="AT92" s="21" t="s">
        <v>141</v>
      </c>
      <c r="AU92" s="21" t="s">
        <v>84</v>
      </c>
    </row>
    <row r="93" spans="2:65" s="1" customFormat="1" ht="6.9" customHeight="1">
      <c r="B93" s="53"/>
      <c r="C93" s="54"/>
      <c r="D93" s="54"/>
      <c r="E93" s="54"/>
      <c r="F93" s="54"/>
      <c r="G93" s="54"/>
      <c r="H93" s="54"/>
      <c r="I93" s="137"/>
      <c r="J93" s="54"/>
      <c r="K93" s="54"/>
      <c r="L93" s="58"/>
    </row>
  </sheetData>
  <sheetProtection password="CC35" sheet="1" objects="1" scenarios="1" formatCells="0" formatColumns="0" formatRows="0" sort="0" autoFilter="0"/>
  <autoFilter ref="C78:K92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workbookViewId="0"/>
  </sheetViews>
  <sheetFormatPr defaultRowHeight="12"/>
  <cols>
    <col min="1" max="1" width="8.28515625" style="235" customWidth="1"/>
    <col min="2" max="2" width="1.7109375" style="235" customWidth="1"/>
    <col min="3" max="4" width="5" style="235" customWidth="1"/>
    <col min="5" max="5" width="11.7109375" style="235" customWidth="1"/>
    <col min="6" max="6" width="9.140625" style="235" customWidth="1"/>
    <col min="7" max="7" width="5" style="235" customWidth="1"/>
    <col min="8" max="8" width="77.85546875" style="235" customWidth="1"/>
    <col min="9" max="10" width="20" style="235" customWidth="1"/>
    <col min="11" max="11" width="1.7109375" style="235" customWidth="1"/>
  </cols>
  <sheetData>
    <row r="1" spans="2:11" ht="37.5" customHeight="1"/>
    <row r="2" spans="2:1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2" customFormat="1" ht="45" customHeight="1">
      <c r="B3" s="239"/>
      <c r="C3" s="360" t="s">
        <v>487</v>
      </c>
      <c r="D3" s="360"/>
      <c r="E3" s="360"/>
      <c r="F3" s="360"/>
      <c r="G3" s="360"/>
      <c r="H3" s="360"/>
      <c r="I3" s="360"/>
      <c r="J3" s="360"/>
      <c r="K3" s="240"/>
    </row>
    <row r="4" spans="2:11" ht="25.5" customHeight="1">
      <c r="B4" s="241"/>
      <c r="C4" s="361" t="s">
        <v>488</v>
      </c>
      <c r="D4" s="361"/>
      <c r="E4" s="361"/>
      <c r="F4" s="361"/>
      <c r="G4" s="361"/>
      <c r="H4" s="361"/>
      <c r="I4" s="361"/>
      <c r="J4" s="361"/>
      <c r="K4" s="242"/>
    </row>
    <row r="5" spans="2:1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ht="15" customHeight="1">
      <c r="B6" s="241"/>
      <c r="C6" s="359" t="s">
        <v>489</v>
      </c>
      <c r="D6" s="359"/>
      <c r="E6" s="359"/>
      <c r="F6" s="359"/>
      <c r="G6" s="359"/>
      <c r="H6" s="359"/>
      <c r="I6" s="359"/>
      <c r="J6" s="359"/>
      <c r="K6" s="242"/>
    </row>
    <row r="7" spans="2:11" ht="15" customHeight="1">
      <c r="B7" s="245"/>
      <c r="C7" s="359" t="s">
        <v>490</v>
      </c>
      <c r="D7" s="359"/>
      <c r="E7" s="359"/>
      <c r="F7" s="359"/>
      <c r="G7" s="359"/>
      <c r="H7" s="359"/>
      <c r="I7" s="359"/>
      <c r="J7" s="359"/>
      <c r="K7" s="242"/>
    </row>
    <row r="8" spans="2:1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ht="15" customHeight="1">
      <c r="B9" s="245"/>
      <c r="C9" s="359" t="s">
        <v>491</v>
      </c>
      <c r="D9" s="359"/>
      <c r="E9" s="359"/>
      <c r="F9" s="359"/>
      <c r="G9" s="359"/>
      <c r="H9" s="359"/>
      <c r="I9" s="359"/>
      <c r="J9" s="359"/>
      <c r="K9" s="242"/>
    </row>
    <row r="10" spans="2:11" ht="15" customHeight="1">
      <c r="B10" s="245"/>
      <c r="C10" s="244"/>
      <c r="D10" s="359" t="s">
        <v>492</v>
      </c>
      <c r="E10" s="359"/>
      <c r="F10" s="359"/>
      <c r="G10" s="359"/>
      <c r="H10" s="359"/>
      <c r="I10" s="359"/>
      <c r="J10" s="359"/>
      <c r="K10" s="242"/>
    </row>
    <row r="11" spans="2:11" ht="15" customHeight="1">
      <c r="B11" s="245"/>
      <c r="C11" s="246"/>
      <c r="D11" s="359" t="s">
        <v>493</v>
      </c>
      <c r="E11" s="359"/>
      <c r="F11" s="359"/>
      <c r="G11" s="359"/>
      <c r="H11" s="359"/>
      <c r="I11" s="359"/>
      <c r="J11" s="359"/>
      <c r="K11" s="242"/>
    </row>
    <row r="12" spans="2:11" ht="12.75" customHeight="1">
      <c r="B12" s="245"/>
      <c r="C12" s="246"/>
      <c r="D12" s="246"/>
      <c r="E12" s="246"/>
      <c r="F12" s="246"/>
      <c r="G12" s="246"/>
      <c r="H12" s="246"/>
      <c r="I12" s="246"/>
      <c r="J12" s="246"/>
      <c r="K12" s="242"/>
    </row>
    <row r="13" spans="2:11" ht="15" customHeight="1">
      <c r="B13" s="245"/>
      <c r="C13" s="246"/>
      <c r="D13" s="359" t="s">
        <v>494</v>
      </c>
      <c r="E13" s="359"/>
      <c r="F13" s="359"/>
      <c r="G13" s="359"/>
      <c r="H13" s="359"/>
      <c r="I13" s="359"/>
      <c r="J13" s="359"/>
      <c r="K13" s="242"/>
    </row>
    <row r="14" spans="2:11" ht="15" customHeight="1">
      <c r="B14" s="245"/>
      <c r="C14" s="246"/>
      <c r="D14" s="359" t="s">
        <v>495</v>
      </c>
      <c r="E14" s="359"/>
      <c r="F14" s="359"/>
      <c r="G14" s="359"/>
      <c r="H14" s="359"/>
      <c r="I14" s="359"/>
      <c r="J14" s="359"/>
      <c r="K14" s="242"/>
    </row>
    <row r="15" spans="2:11" ht="15" customHeight="1">
      <c r="B15" s="245"/>
      <c r="C15" s="246"/>
      <c r="D15" s="359" t="s">
        <v>496</v>
      </c>
      <c r="E15" s="359"/>
      <c r="F15" s="359"/>
      <c r="G15" s="359"/>
      <c r="H15" s="359"/>
      <c r="I15" s="359"/>
      <c r="J15" s="359"/>
      <c r="K15" s="242"/>
    </row>
    <row r="16" spans="2:11" ht="15" customHeight="1">
      <c r="B16" s="245"/>
      <c r="C16" s="246"/>
      <c r="D16" s="246"/>
      <c r="E16" s="247" t="s">
        <v>81</v>
      </c>
      <c r="F16" s="359" t="s">
        <v>497</v>
      </c>
      <c r="G16" s="359"/>
      <c r="H16" s="359"/>
      <c r="I16" s="359"/>
      <c r="J16" s="359"/>
      <c r="K16" s="242"/>
    </row>
    <row r="17" spans="2:11" ht="15" customHeight="1">
      <c r="B17" s="245"/>
      <c r="C17" s="246"/>
      <c r="D17" s="246"/>
      <c r="E17" s="247" t="s">
        <v>498</v>
      </c>
      <c r="F17" s="359" t="s">
        <v>499</v>
      </c>
      <c r="G17" s="359"/>
      <c r="H17" s="359"/>
      <c r="I17" s="359"/>
      <c r="J17" s="359"/>
      <c r="K17" s="242"/>
    </row>
    <row r="18" spans="2:11" ht="15" customHeight="1">
      <c r="B18" s="245"/>
      <c r="C18" s="246"/>
      <c r="D18" s="246"/>
      <c r="E18" s="247" t="s">
        <v>500</v>
      </c>
      <c r="F18" s="359" t="s">
        <v>501</v>
      </c>
      <c r="G18" s="359"/>
      <c r="H18" s="359"/>
      <c r="I18" s="359"/>
      <c r="J18" s="359"/>
      <c r="K18" s="242"/>
    </row>
    <row r="19" spans="2:11" ht="15" customHeight="1">
      <c r="B19" s="245"/>
      <c r="C19" s="246"/>
      <c r="D19" s="246"/>
      <c r="E19" s="247" t="s">
        <v>89</v>
      </c>
      <c r="F19" s="359" t="s">
        <v>502</v>
      </c>
      <c r="G19" s="359"/>
      <c r="H19" s="359"/>
      <c r="I19" s="359"/>
      <c r="J19" s="359"/>
      <c r="K19" s="242"/>
    </row>
    <row r="20" spans="2:11" ht="15" customHeight="1">
      <c r="B20" s="245"/>
      <c r="C20" s="246"/>
      <c r="D20" s="246"/>
      <c r="E20" s="247" t="s">
        <v>503</v>
      </c>
      <c r="F20" s="359" t="s">
        <v>504</v>
      </c>
      <c r="G20" s="359"/>
      <c r="H20" s="359"/>
      <c r="I20" s="359"/>
      <c r="J20" s="359"/>
      <c r="K20" s="242"/>
    </row>
    <row r="21" spans="2:11" ht="15" customHeight="1">
      <c r="B21" s="245"/>
      <c r="C21" s="246"/>
      <c r="D21" s="246"/>
      <c r="E21" s="247" t="s">
        <v>505</v>
      </c>
      <c r="F21" s="359" t="s">
        <v>506</v>
      </c>
      <c r="G21" s="359"/>
      <c r="H21" s="359"/>
      <c r="I21" s="359"/>
      <c r="J21" s="359"/>
      <c r="K21" s="242"/>
    </row>
    <row r="22" spans="2:11" ht="12.75" customHeight="1">
      <c r="B22" s="245"/>
      <c r="C22" s="246"/>
      <c r="D22" s="246"/>
      <c r="E22" s="246"/>
      <c r="F22" s="246"/>
      <c r="G22" s="246"/>
      <c r="H22" s="246"/>
      <c r="I22" s="246"/>
      <c r="J22" s="246"/>
      <c r="K22" s="242"/>
    </row>
    <row r="23" spans="2:11" ht="15" customHeight="1">
      <c r="B23" s="245"/>
      <c r="C23" s="359" t="s">
        <v>507</v>
      </c>
      <c r="D23" s="359"/>
      <c r="E23" s="359"/>
      <c r="F23" s="359"/>
      <c r="G23" s="359"/>
      <c r="H23" s="359"/>
      <c r="I23" s="359"/>
      <c r="J23" s="359"/>
      <c r="K23" s="242"/>
    </row>
    <row r="24" spans="2:11" ht="15" customHeight="1">
      <c r="B24" s="245"/>
      <c r="C24" s="359" t="s">
        <v>508</v>
      </c>
      <c r="D24" s="359"/>
      <c r="E24" s="359"/>
      <c r="F24" s="359"/>
      <c r="G24" s="359"/>
      <c r="H24" s="359"/>
      <c r="I24" s="359"/>
      <c r="J24" s="359"/>
      <c r="K24" s="242"/>
    </row>
    <row r="25" spans="2:11" ht="15" customHeight="1">
      <c r="B25" s="245"/>
      <c r="C25" s="244"/>
      <c r="D25" s="359" t="s">
        <v>509</v>
      </c>
      <c r="E25" s="359"/>
      <c r="F25" s="359"/>
      <c r="G25" s="359"/>
      <c r="H25" s="359"/>
      <c r="I25" s="359"/>
      <c r="J25" s="359"/>
      <c r="K25" s="242"/>
    </row>
    <row r="26" spans="2:11" ht="15" customHeight="1">
      <c r="B26" s="245"/>
      <c r="C26" s="246"/>
      <c r="D26" s="359" t="s">
        <v>510</v>
      </c>
      <c r="E26" s="359"/>
      <c r="F26" s="359"/>
      <c r="G26" s="359"/>
      <c r="H26" s="359"/>
      <c r="I26" s="359"/>
      <c r="J26" s="359"/>
      <c r="K26" s="242"/>
    </row>
    <row r="27" spans="2:11" ht="12.75" customHeight="1">
      <c r="B27" s="245"/>
      <c r="C27" s="246"/>
      <c r="D27" s="246"/>
      <c r="E27" s="246"/>
      <c r="F27" s="246"/>
      <c r="G27" s="246"/>
      <c r="H27" s="246"/>
      <c r="I27" s="246"/>
      <c r="J27" s="246"/>
      <c r="K27" s="242"/>
    </row>
    <row r="28" spans="2:11" ht="15" customHeight="1">
      <c r="B28" s="245"/>
      <c r="C28" s="246"/>
      <c r="D28" s="359" t="s">
        <v>511</v>
      </c>
      <c r="E28" s="359"/>
      <c r="F28" s="359"/>
      <c r="G28" s="359"/>
      <c r="H28" s="359"/>
      <c r="I28" s="359"/>
      <c r="J28" s="359"/>
      <c r="K28" s="242"/>
    </row>
    <row r="29" spans="2:11" ht="15" customHeight="1">
      <c r="B29" s="245"/>
      <c r="C29" s="246"/>
      <c r="D29" s="359" t="s">
        <v>512</v>
      </c>
      <c r="E29" s="359"/>
      <c r="F29" s="359"/>
      <c r="G29" s="359"/>
      <c r="H29" s="359"/>
      <c r="I29" s="359"/>
      <c r="J29" s="359"/>
      <c r="K29" s="242"/>
    </row>
    <row r="30" spans="2:11" ht="12.75" customHeight="1">
      <c r="B30" s="245"/>
      <c r="C30" s="246"/>
      <c r="D30" s="246"/>
      <c r="E30" s="246"/>
      <c r="F30" s="246"/>
      <c r="G30" s="246"/>
      <c r="H30" s="246"/>
      <c r="I30" s="246"/>
      <c r="J30" s="246"/>
      <c r="K30" s="242"/>
    </row>
    <row r="31" spans="2:11" ht="15" customHeight="1">
      <c r="B31" s="245"/>
      <c r="C31" s="246"/>
      <c r="D31" s="359" t="s">
        <v>513</v>
      </c>
      <c r="E31" s="359"/>
      <c r="F31" s="359"/>
      <c r="G31" s="359"/>
      <c r="H31" s="359"/>
      <c r="I31" s="359"/>
      <c r="J31" s="359"/>
      <c r="K31" s="242"/>
    </row>
    <row r="32" spans="2:11" ht="15" customHeight="1">
      <c r="B32" s="245"/>
      <c r="C32" s="246"/>
      <c r="D32" s="359" t="s">
        <v>514</v>
      </c>
      <c r="E32" s="359"/>
      <c r="F32" s="359"/>
      <c r="G32" s="359"/>
      <c r="H32" s="359"/>
      <c r="I32" s="359"/>
      <c r="J32" s="359"/>
      <c r="K32" s="242"/>
    </row>
    <row r="33" spans="2:11" ht="15" customHeight="1">
      <c r="B33" s="245"/>
      <c r="C33" s="246"/>
      <c r="D33" s="359" t="s">
        <v>515</v>
      </c>
      <c r="E33" s="359"/>
      <c r="F33" s="359"/>
      <c r="G33" s="359"/>
      <c r="H33" s="359"/>
      <c r="I33" s="359"/>
      <c r="J33" s="359"/>
      <c r="K33" s="242"/>
    </row>
    <row r="34" spans="2:11" ht="15" customHeight="1">
      <c r="B34" s="245"/>
      <c r="C34" s="246"/>
      <c r="D34" s="244"/>
      <c r="E34" s="248" t="s">
        <v>117</v>
      </c>
      <c r="F34" s="244"/>
      <c r="G34" s="359" t="s">
        <v>516</v>
      </c>
      <c r="H34" s="359"/>
      <c r="I34" s="359"/>
      <c r="J34" s="359"/>
      <c r="K34" s="242"/>
    </row>
    <row r="35" spans="2:11" ht="30.75" customHeight="1">
      <c r="B35" s="245"/>
      <c r="C35" s="246"/>
      <c r="D35" s="244"/>
      <c r="E35" s="248" t="s">
        <v>517</v>
      </c>
      <c r="F35" s="244"/>
      <c r="G35" s="359" t="s">
        <v>518</v>
      </c>
      <c r="H35" s="359"/>
      <c r="I35" s="359"/>
      <c r="J35" s="359"/>
      <c r="K35" s="242"/>
    </row>
    <row r="36" spans="2:11" ht="15" customHeight="1">
      <c r="B36" s="245"/>
      <c r="C36" s="246"/>
      <c r="D36" s="244"/>
      <c r="E36" s="248" t="s">
        <v>55</v>
      </c>
      <c r="F36" s="244"/>
      <c r="G36" s="359" t="s">
        <v>519</v>
      </c>
      <c r="H36" s="359"/>
      <c r="I36" s="359"/>
      <c r="J36" s="359"/>
      <c r="K36" s="242"/>
    </row>
    <row r="37" spans="2:11" ht="15" customHeight="1">
      <c r="B37" s="245"/>
      <c r="C37" s="246"/>
      <c r="D37" s="244"/>
      <c r="E37" s="248" t="s">
        <v>118</v>
      </c>
      <c r="F37" s="244"/>
      <c r="G37" s="359" t="s">
        <v>520</v>
      </c>
      <c r="H37" s="359"/>
      <c r="I37" s="359"/>
      <c r="J37" s="359"/>
      <c r="K37" s="242"/>
    </row>
    <row r="38" spans="2:11" ht="15" customHeight="1">
      <c r="B38" s="245"/>
      <c r="C38" s="246"/>
      <c r="D38" s="244"/>
      <c r="E38" s="248" t="s">
        <v>119</v>
      </c>
      <c r="F38" s="244"/>
      <c r="G38" s="359" t="s">
        <v>521</v>
      </c>
      <c r="H38" s="359"/>
      <c r="I38" s="359"/>
      <c r="J38" s="359"/>
      <c r="K38" s="242"/>
    </row>
    <row r="39" spans="2:11" ht="15" customHeight="1">
      <c r="B39" s="245"/>
      <c r="C39" s="246"/>
      <c r="D39" s="244"/>
      <c r="E39" s="248" t="s">
        <v>120</v>
      </c>
      <c r="F39" s="244"/>
      <c r="G39" s="359" t="s">
        <v>522</v>
      </c>
      <c r="H39" s="359"/>
      <c r="I39" s="359"/>
      <c r="J39" s="359"/>
      <c r="K39" s="242"/>
    </row>
    <row r="40" spans="2:11" ht="15" customHeight="1">
      <c r="B40" s="245"/>
      <c r="C40" s="246"/>
      <c r="D40" s="244"/>
      <c r="E40" s="248" t="s">
        <v>523</v>
      </c>
      <c r="F40" s="244"/>
      <c r="G40" s="359" t="s">
        <v>524</v>
      </c>
      <c r="H40" s="359"/>
      <c r="I40" s="359"/>
      <c r="J40" s="359"/>
      <c r="K40" s="242"/>
    </row>
    <row r="41" spans="2:11" ht="15" customHeight="1">
      <c r="B41" s="245"/>
      <c r="C41" s="246"/>
      <c r="D41" s="244"/>
      <c r="E41" s="248"/>
      <c r="F41" s="244"/>
      <c r="G41" s="359" t="s">
        <v>525</v>
      </c>
      <c r="H41" s="359"/>
      <c r="I41" s="359"/>
      <c r="J41" s="359"/>
      <c r="K41" s="242"/>
    </row>
    <row r="42" spans="2:11" ht="15" customHeight="1">
      <c r="B42" s="245"/>
      <c r="C42" s="246"/>
      <c r="D42" s="244"/>
      <c r="E42" s="248" t="s">
        <v>526</v>
      </c>
      <c r="F42" s="244"/>
      <c r="G42" s="359" t="s">
        <v>527</v>
      </c>
      <c r="H42" s="359"/>
      <c r="I42" s="359"/>
      <c r="J42" s="359"/>
      <c r="K42" s="242"/>
    </row>
    <row r="43" spans="2:11" ht="15" customHeight="1">
      <c r="B43" s="245"/>
      <c r="C43" s="246"/>
      <c r="D43" s="244"/>
      <c r="E43" s="248" t="s">
        <v>122</v>
      </c>
      <c r="F43" s="244"/>
      <c r="G43" s="359" t="s">
        <v>528</v>
      </c>
      <c r="H43" s="359"/>
      <c r="I43" s="359"/>
      <c r="J43" s="359"/>
      <c r="K43" s="242"/>
    </row>
    <row r="44" spans="2:11" ht="12.75" customHeight="1">
      <c r="B44" s="245"/>
      <c r="C44" s="246"/>
      <c r="D44" s="244"/>
      <c r="E44" s="244"/>
      <c r="F44" s="244"/>
      <c r="G44" s="244"/>
      <c r="H44" s="244"/>
      <c r="I44" s="244"/>
      <c r="J44" s="244"/>
      <c r="K44" s="242"/>
    </row>
    <row r="45" spans="2:11" ht="15" customHeight="1">
      <c r="B45" s="245"/>
      <c r="C45" s="246"/>
      <c r="D45" s="359" t="s">
        <v>529</v>
      </c>
      <c r="E45" s="359"/>
      <c r="F45" s="359"/>
      <c r="G45" s="359"/>
      <c r="H45" s="359"/>
      <c r="I45" s="359"/>
      <c r="J45" s="359"/>
      <c r="K45" s="242"/>
    </row>
    <row r="46" spans="2:11" ht="15" customHeight="1">
      <c r="B46" s="245"/>
      <c r="C46" s="246"/>
      <c r="D46" s="246"/>
      <c r="E46" s="359" t="s">
        <v>530</v>
      </c>
      <c r="F46" s="359"/>
      <c r="G46" s="359"/>
      <c r="H46" s="359"/>
      <c r="I46" s="359"/>
      <c r="J46" s="359"/>
      <c r="K46" s="242"/>
    </row>
    <row r="47" spans="2:11" ht="15" customHeight="1">
      <c r="B47" s="245"/>
      <c r="C47" s="246"/>
      <c r="D47" s="246"/>
      <c r="E47" s="359" t="s">
        <v>531</v>
      </c>
      <c r="F47" s="359"/>
      <c r="G47" s="359"/>
      <c r="H47" s="359"/>
      <c r="I47" s="359"/>
      <c r="J47" s="359"/>
      <c r="K47" s="242"/>
    </row>
    <row r="48" spans="2:11" ht="15" customHeight="1">
      <c r="B48" s="245"/>
      <c r="C48" s="246"/>
      <c r="D48" s="246"/>
      <c r="E48" s="359" t="s">
        <v>532</v>
      </c>
      <c r="F48" s="359"/>
      <c r="G48" s="359"/>
      <c r="H48" s="359"/>
      <c r="I48" s="359"/>
      <c r="J48" s="359"/>
      <c r="K48" s="242"/>
    </row>
    <row r="49" spans="2:11" ht="15" customHeight="1">
      <c r="B49" s="245"/>
      <c r="C49" s="246"/>
      <c r="D49" s="359" t="s">
        <v>533</v>
      </c>
      <c r="E49" s="359"/>
      <c r="F49" s="359"/>
      <c r="G49" s="359"/>
      <c r="H49" s="359"/>
      <c r="I49" s="359"/>
      <c r="J49" s="359"/>
      <c r="K49" s="242"/>
    </row>
    <row r="50" spans="2:11" ht="25.5" customHeight="1">
      <c r="B50" s="241"/>
      <c r="C50" s="361" t="s">
        <v>534</v>
      </c>
      <c r="D50" s="361"/>
      <c r="E50" s="361"/>
      <c r="F50" s="361"/>
      <c r="G50" s="361"/>
      <c r="H50" s="361"/>
      <c r="I50" s="361"/>
      <c r="J50" s="361"/>
      <c r="K50" s="242"/>
    </row>
    <row r="51" spans="2:11" ht="5.25" customHeight="1">
      <c r="B51" s="241"/>
      <c r="C51" s="243"/>
      <c r="D51" s="243"/>
      <c r="E51" s="243"/>
      <c r="F51" s="243"/>
      <c r="G51" s="243"/>
      <c r="H51" s="243"/>
      <c r="I51" s="243"/>
      <c r="J51" s="243"/>
      <c r="K51" s="242"/>
    </row>
    <row r="52" spans="2:11" ht="15" customHeight="1">
      <c r="B52" s="241"/>
      <c r="C52" s="359" t="s">
        <v>535</v>
      </c>
      <c r="D52" s="359"/>
      <c r="E52" s="359"/>
      <c r="F52" s="359"/>
      <c r="G52" s="359"/>
      <c r="H52" s="359"/>
      <c r="I52" s="359"/>
      <c r="J52" s="359"/>
      <c r="K52" s="242"/>
    </row>
    <row r="53" spans="2:11" ht="15" customHeight="1">
      <c r="B53" s="241"/>
      <c r="C53" s="359" t="s">
        <v>536</v>
      </c>
      <c r="D53" s="359"/>
      <c r="E53" s="359"/>
      <c r="F53" s="359"/>
      <c r="G53" s="359"/>
      <c r="H53" s="359"/>
      <c r="I53" s="359"/>
      <c r="J53" s="359"/>
      <c r="K53" s="242"/>
    </row>
    <row r="54" spans="2:11" ht="12.75" customHeight="1">
      <c r="B54" s="241"/>
      <c r="C54" s="244"/>
      <c r="D54" s="244"/>
      <c r="E54" s="244"/>
      <c r="F54" s="244"/>
      <c r="G54" s="244"/>
      <c r="H54" s="244"/>
      <c r="I54" s="244"/>
      <c r="J54" s="244"/>
      <c r="K54" s="242"/>
    </row>
    <row r="55" spans="2:11" ht="15" customHeight="1">
      <c r="B55" s="241"/>
      <c r="C55" s="359" t="s">
        <v>537</v>
      </c>
      <c r="D55" s="359"/>
      <c r="E55" s="359"/>
      <c r="F55" s="359"/>
      <c r="G55" s="359"/>
      <c r="H55" s="359"/>
      <c r="I55" s="359"/>
      <c r="J55" s="359"/>
      <c r="K55" s="242"/>
    </row>
    <row r="56" spans="2:11" ht="15" customHeight="1">
      <c r="B56" s="241"/>
      <c r="C56" s="246"/>
      <c r="D56" s="359" t="s">
        <v>538</v>
      </c>
      <c r="E56" s="359"/>
      <c r="F56" s="359"/>
      <c r="G56" s="359"/>
      <c r="H56" s="359"/>
      <c r="I56" s="359"/>
      <c r="J56" s="359"/>
      <c r="K56" s="242"/>
    </row>
    <row r="57" spans="2:11" ht="15" customHeight="1">
      <c r="B57" s="241"/>
      <c r="C57" s="246"/>
      <c r="D57" s="359" t="s">
        <v>539</v>
      </c>
      <c r="E57" s="359"/>
      <c r="F57" s="359"/>
      <c r="G57" s="359"/>
      <c r="H57" s="359"/>
      <c r="I57" s="359"/>
      <c r="J57" s="359"/>
      <c r="K57" s="242"/>
    </row>
    <row r="58" spans="2:11" ht="15" customHeight="1">
      <c r="B58" s="241"/>
      <c r="C58" s="246"/>
      <c r="D58" s="359" t="s">
        <v>540</v>
      </c>
      <c r="E58" s="359"/>
      <c r="F58" s="359"/>
      <c r="G58" s="359"/>
      <c r="H58" s="359"/>
      <c r="I58" s="359"/>
      <c r="J58" s="359"/>
      <c r="K58" s="242"/>
    </row>
    <row r="59" spans="2:11" ht="15" customHeight="1">
      <c r="B59" s="241"/>
      <c r="C59" s="246"/>
      <c r="D59" s="359" t="s">
        <v>541</v>
      </c>
      <c r="E59" s="359"/>
      <c r="F59" s="359"/>
      <c r="G59" s="359"/>
      <c r="H59" s="359"/>
      <c r="I59" s="359"/>
      <c r="J59" s="359"/>
      <c r="K59" s="242"/>
    </row>
    <row r="60" spans="2:11" ht="15" customHeight="1">
      <c r="B60" s="241"/>
      <c r="C60" s="246"/>
      <c r="D60" s="363" t="s">
        <v>542</v>
      </c>
      <c r="E60" s="363"/>
      <c r="F60" s="363"/>
      <c r="G60" s="363"/>
      <c r="H60" s="363"/>
      <c r="I60" s="363"/>
      <c r="J60" s="363"/>
      <c r="K60" s="242"/>
    </row>
    <row r="61" spans="2:11" ht="15" customHeight="1">
      <c r="B61" s="241"/>
      <c r="C61" s="246"/>
      <c r="D61" s="359" t="s">
        <v>543</v>
      </c>
      <c r="E61" s="359"/>
      <c r="F61" s="359"/>
      <c r="G61" s="359"/>
      <c r="H61" s="359"/>
      <c r="I61" s="359"/>
      <c r="J61" s="359"/>
      <c r="K61" s="242"/>
    </row>
    <row r="62" spans="2:11" ht="12.75" customHeight="1">
      <c r="B62" s="241"/>
      <c r="C62" s="246"/>
      <c r="D62" s="246"/>
      <c r="E62" s="249"/>
      <c r="F62" s="246"/>
      <c r="G62" s="246"/>
      <c r="H62" s="246"/>
      <c r="I62" s="246"/>
      <c r="J62" s="246"/>
      <c r="K62" s="242"/>
    </row>
    <row r="63" spans="2:11" ht="15" customHeight="1">
      <c r="B63" s="241"/>
      <c r="C63" s="246"/>
      <c r="D63" s="359" t="s">
        <v>544</v>
      </c>
      <c r="E63" s="359"/>
      <c r="F63" s="359"/>
      <c r="G63" s="359"/>
      <c r="H63" s="359"/>
      <c r="I63" s="359"/>
      <c r="J63" s="359"/>
      <c r="K63" s="242"/>
    </row>
    <row r="64" spans="2:11" ht="15" customHeight="1">
      <c r="B64" s="241"/>
      <c r="C64" s="246"/>
      <c r="D64" s="363" t="s">
        <v>545</v>
      </c>
      <c r="E64" s="363"/>
      <c r="F64" s="363"/>
      <c r="G64" s="363"/>
      <c r="H64" s="363"/>
      <c r="I64" s="363"/>
      <c r="J64" s="363"/>
      <c r="K64" s="242"/>
    </row>
    <row r="65" spans="2:11" ht="15" customHeight="1">
      <c r="B65" s="241"/>
      <c r="C65" s="246"/>
      <c r="D65" s="359" t="s">
        <v>546</v>
      </c>
      <c r="E65" s="359"/>
      <c r="F65" s="359"/>
      <c r="G65" s="359"/>
      <c r="H65" s="359"/>
      <c r="I65" s="359"/>
      <c r="J65" s="359"/>
      <c r="K65" s="242"/>
    </row>
    <row r="66" spans="2:11" ht="15" customHeight="1">
      <c r="B66" s="241"/>
      <c r="C66" s="246"/>
      <c r="D66" s="359" t="s">
        <v>547</v>
      </c>
      <c r="E66" s="359"/>
      <c r="F66" s="359"/>
      <c r="G66" s="359"/>
      <c r="H66" s="359"/>
      <c r="I66" s="359"/>
      <c r="J66" s="359"/>
      <c r="K66" s="242"/>
    </row>
    <row r="67" spans="2:11" ht="15" customHeight="1">
      <c r="B67" s="241"/>
      <c r="C67" s="246"/>
      <c r="D67" s="359" t="s">
        <v>548</v>
      </c>
      <c r="E67" s="359"/>
      <c r="F67" s="359"/>
      <c r="G67" s="359"/>
      <c r="H67" s="359"/>
      <c r="I67" s="359"/>
      <c r="J67" s="359"/>
      <c r="K67" s="242"/>
    </row>
    <row r="68" spans="2:11" ht="15" customHeight="1">
      <c r="B68" s="241"/>
      <c r="C68" s="246"/>
      <c r="D68" s="359" t="s">
        <v>549</v>
      </c>
      <c r="E68" s="359"/>
      <c r="F68" s="359"/>
      <c r="G68" s="359"/>
      <c r="H68" s="359"/>
      <c r="I68" s="359"/>
      <c r="J68" s="359"/>
      <c r="K68" s="242"/>
    </row>
    <row r="69" spans="2:11" ht="12.75" customHeight="1">
      <c r="B69" s="250"/>
      <c r="C69" s="251"/>
      <c r="D69" s="251"/>
      <c r="E69" s="251"/>
      <c r="F69" s="251"/>
      <c r="G69" s="251"/>
      <c r="H69" s="251"/>
      <c r="I69" s="251"/>
      <c r="J69" s="251"/>
      <c r="K69" s="252"/>
    </row>
    <row r="70" spans="2:11" ht="18.75" customHeight="1">
      <c r="B70" s="253"/>
      <c r="C70" s="253"/>
      <c r="D70" s="253"/>
      <c r="E70" s="253"/>
      <c r="F70" s="253"/>
      <c r="G70" s="253"/>
      <c r="H70" s="253"/>
      <c r="I70" s="253"/>
      <c r="J70" s="253"/>
      <c r="K70" s="254"/>
    </row>
    <row r="71" spans="2:11" ht="18.75" customHeight="1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spans="2:11" ht="7.5" customHeight="1">
      <c r="B72" s="255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ht="45" customHeight="1">
      <c r="B73" s="258"/>
      <c r="C73" s="364" t="s">
        <v>95</v>
      </c>
      <c r="D73" s="364"/>
      <c r="E73" s="364"/>
      <c r="F73" s="364"/>
      <c r="G73" s="364"/>
      <c r="H73" s="364"/>
      <c r="I73" s="364"/>
      <c r="J73" s="364"/>
      <c r="K73" s="259"/>
    </row>
    <row r="74" spans="2:11" ht="17.25" customHeight="1">
      <c r="B74" s="258"/>
      <c r="C74" s="260" t="s">
        <v>550</v>
      </c>
      <c r="D74" s="260"/>
      <c r="E74" s="260"/>
      <c r="F74" s="260" t="s">
        <v>551</v>
      </c>
      <c r="G74" s="261"/>
      <c r="H74" s="260" t="s">
        <v>118</v>
      </c>
      <c r="I74" s="260" t="s">
        <v>59</v>
      </c>
      <c r="J74" s="260" t="s">
        <v>552</v>
      </c>
      <c r="K74" s="259"/>
    </row>
    <row r="75" spans="2:11" ht="17.25" customHeight="1">
      <c r="B75" s="258"/>
      <c r="C75" s="262" t="s">
        <v>553</v>
      </c>
      <c r="D75" s="262"/>
      <c r="E75" s="262"/>
      <c r="F75" s="263" t="s">
        <v>554</v>
      </c>
      <c r="G75" s="264"/>
      <c r="H75" s="262"/>
      <c r="I75" s="262"/>
      <c r="J75" s="262" t="s">
        <v>555</v>
      </c>
      <c r="K75" s="259"/>
    </row>
    <row r="76" spans="2:11" ht="5.25" customHeight="1">
      <c r="B76" s="258"/>
      <c r="C76" s="265"/>
      <c r="D76" s="265"/>
      <c r="E76" s="265"/>
      <c r="F76" s="265"/>
      <c r="G76" s="266"/>
      <c r="H76" s="265"/>
      <c r="I76" s="265"/>
      <c r="J76" s="265"/>
      <c r="K76" s="259"/>
    </row>
    <row r="77" spans="2:11" ht="15" customHeight="1">
      <c r="B77" s="258"/>
      <c r="C77" s="248" t="s">
        <v>55</v>
      </c>
      <c r="D77" s="265"/>
      <c r="E77" s="265"/>
      <c r="F77" s="267" t="s">
        <v>556</v>
      </c>
      <c r="G77" s="266"/>
      <c r="H77" s="248" t="s">
        <v>557</v>
      </c>
      <c r="I77" s="248" t="s">
        <v>558</v>
      </c>
      <c r="J77" s="248">
        <v>20</v>
      </c>
      <c r="K77" s="259"/>
    </row>
    <row r="78" spans="2:11" ht="15" customHeight="1">
      <c r="B78" s="258"/>
      <c r="C78" s="248" t="s">
        <v>559</v>
      </c>
      <c r="D78" s="248"/>
      <c r="E78" s="248"/>
      <c r="F78" s="267" t="s">
        <v>556</v>
      </c>
      <c r="G78" s="266"/>
      <c r="H78" s="248" t="s">
        <v>560</v>
      </c>
      <c r="I78" s="248" t="s">
        <v>558</v>
      </c>
      <c r="J78" s="248">
        <v>120</v>
      </c>
      <c r="K78" s="259"/>
    </row>
    <row r="79" spans="2:11" ht="15" customHeight="1">
      <c r="B79" s="268"/>
      <c r="C79" s="248" t="s">
        <v>561</v>
      </c>
      <c r="D79" s="248"/>
      <c r="E79" s="248"/>
      <c r="F79" s="267" t="s">
        <v>562</v>
      </c>
      <c r="G79" s="266"/>
      <c r="H79" s="248" t="s">
        <v>563</v>
      </c>
      <c r="I79" s="248" t="s">
        <v>558</v>
      </c>
      <c r="J79" s="248">
        <v>50</v>
      </c>
      <c r="K79" s="259"/>
    </row>
    <row r="80" spans="2:11" ht="15" customHeight="1">
      <c r="B80" s="268"/>
      <c r="C80" s="248" t="s">
        <v>564</v>
      </c>
      <c r="D80" s="248"/>
      <c r="E80" s="248"/>
      <c r="F80" s="267" t="s">
        <v>556</v>
      </c>
      <c r="G80" s="266"/>
      <c r="H80" s="248" t="s">
        <v>565</v>
      </c>
      <c r="I80" s="248" t="s">
        <v>566</v>
      </c>
      <c r="J80" s="248"/>
      <c r="K80" s="259"/>
    </row>
    <row r="81" spans="2:11" ht="15" customHeight="1">
      <c r="B81" s="268"/>
      <c r="C81" s="269" t="s">
        <v>567</v>
      </c>
      <c r="D81" s="269"/>
      <c r="E81" s="269"/>
      <c r="F81" s="270" t="s">
        <v>562</v>
      </c>
      <c r="G81" s="269"/>
      <c r="H81" s="269" t="s">
        <v>568</v>
      </c>
      <c r="I81" s="269" t="s">
        <v>558</v>
      </c>
      <c r="J81" s="269">
        <v>15</v>
      </c>
      <c r="K81" s="259"/>
    </row>
    <row r="82" spans="2:11" ht="15" customHeight="1">
      <c r="B82" s="268"/>
      <c r="C82" s="269" t="s">
        <v>569</v>
      </c>
      <c r="D82" s="269"/>
      <c r="E82" s="269"/>
      <c r="F82" s="270" t="s">
        <v>562</v>
      </c>
      <c r="G82" s="269"/>
      <c r="H82" s="269" t="s">
        <v>570</v>
      </c>
      <c r="I82" s="269" t="s">
        <v>558</v>
      </c>
      <c r="J82" s="269">
        <v>15</v>
      </c>
      <c r="K82" s="259"/>
    </row>
    <row r="83" spans="2:11" ht="15" customHeight="1">
      <c r="B83" s="268"/>
      <c r="C83" s="269" t="s">
        <v>571</v>
      </c>
      <c r="D83" s="269"/>
      <c r="E83" s="269"/>
      <c r="F83" s="270" t="s">
        <v>562</v>
      </c>
      <c r="G83" s="269"/>
      <c r="H83" s="269" t="s">
        <v>572</v>
      </c>
      <c r="I83" s="269" t="s">
        <v>558</v>
      </c>
      <c r="J83" s="269">
        <v>20</v>
      </c>
      <c r="K83" s="259"/>
    </row>
    <row r="84" spans="2:11" ht="15" customHeight="1">
      <c r="B84" s="268"/>
      <c r="C84" s="269" t="s">
        <v>573</v>
      </c>
      <c r="D84" s="269"/>
      <c r="E84" s="269"/>
      <c r="F84" s="270" t="s">
        <v>562</v>
      </c>
      <c r="G84" s="269"/>
      <c r="H84" s="269" t="s">
        <v>574</v>
      </c>
      <c r="I84" s="269" t="s">
        <v>558</v>
      </c>
      <c r="J84" s="269">
        <v>20</v>
      </c>
      <c r="K84" s="259"/>
    </row>
    <row r="85" spans="2:11" ht="15" customHeight="1">
      <c r="B85" s="268"/>
      <c r="C85" s="248" t="s">
        <v>575</v>
      </c>
      <c r="D85" s="248"/>
      <c r="E85" s="248"/>
      <c r="F85" s="267" t="s">
        <v>562</v>
      </c>
      <c r="G85" s="266"/>
      <c r="H85" s="248" t="s">
        <v>576</v>
      </c>
      <c r="I85" s="248" t="s">
        <v>558</v>
      </c>
      <c r="J85" s="248">
        <v>50</v>
      </c>
      <c r="K85" s="259"/>
    </row>
    <row r="86" spans="2:11" ht="15" customHeight="1">
      <c r="B86" s="268"/>
      <c r="C86" s="248" t="s">
        <v>577</v>
      </c>
      <c r="D86" s="248"/>
      <c r="E86" s="248"/>
      <c r="F86" s="267" t="s">
        <v>562</v>
      </c>
      <c r="G86" s="266"/>
      <c r="H86" s="248" t="s">
        <v>578</v>
      </c>
      <c r="I86" s="248" t="s">
        <v>558</v>
      </c>
      <c r="J86" s="248">
        <v>20</v>
      </c>
      <c r="K86" s="259"/>
    </row>
    <row r="87" spans="2:11" ht="15" customHeight="1">
      <c r="B87" s="268"/>
      <c r="C87" s="248" t="s">
        <v>579</v>
      </c>
      <c r="D87" s="248"/>
      <c r="E87" s="248"/>
      <c r="F87" s="267" t="s">
        <v>562</v>
      </c>
      <c r="G87" s="266"/>
      <c r="H87" s="248" t="s">
        <v>580</v>
      </c>
      <c r="I87" s="248" t="s">
        <v>558</v>
      </c>
      <c r="J87" s="248">
        <v>20</v>
      </c>
      <c r="K87" s="259"/>
    </row>
    <row r="88" spans="2:11" ht="15" customHeight="1">
      <c r="B88" s="268"/>
      <c r="C88" s="248" t="s">
        <v>581</v>
      </c>
      <c r="D88" s="248"/>
      <c r="E88" s="248"/>
      <c r="F88" s="267" t="s">
        <v>562</v>
      </c>
      <c r="G88" s="266"/>
      <c r="H88" s="248" t="s">
        <v>582</v>
      </c>
      <c r="I88" s="248" t="s">
        <v>558</v>
      </c>
      <c r="J88" s="248">
        <v>50</v>
      </c>
      <c r="K88" s="259"/>
    </row>
    <row r="89" spans="2:11" ht="15" customHeight="1">
      <c r="B89" s="268"/>
      <c r="C89" s="248" t="s">
        <v>583</v>
      </c>
      <c r="D89" s="248"/>
      <c r="E89" s="248"/>
      <c r="F89" s="267" t="s">
        <v>562</v>
      </c>
      <c r="G89" s="266"/>
      <c r="H89" s="248" t="s">
        <v>583</v>
      </c>
      <c r="I89" s="248" t="s">
        <v>558</v>
      </c>
      <c r="J89" s="248">
        <v>50</v>
      </c>
      <c r="K89" s="259"/>
    </row>
    <row r="90" spans="2:11" ht="15" customHeight="1">
      <c r="B90" s="268"/>
      <c r="C90" s="248" t="s">
        <v>123</v>
      </c>
      <c r="D90" s="248"/>
      <c r="E90" s="248"/>
      <c r="F90" s="267" t="s">
        <v>562</v>
      </c>
      <c r="G90" s="266"/>
      <c r="H90" s="248" t="s">
        <v>584</v>
      </c>
      <c r="I90" s="248" t="s">
        <v>558</v>
      </c>
      <c r="J90" s="248">
        <v>255</v>
      </c>
      <c r="K90" s="259"/>
    </row>
    <row r="91" spans="2:11" ht="15" customHeight="1">
      <c r="B91" s="268"/>
      <c r="C91" s="248" t="s">
        <v>585</v>
      </c>
      <c r="D91" s="248"/>
      <c r="E91" s="248"/>
      <c r="F91" s="267" t="s">
        <v>556</v>
      </c>
      <c r="G91" s="266"/>
      <c r="H91" s="248" t="s">
        <v>586</v>
      </c>
      <c r="I91" s="248" t="s">
        <v>587</v>
      </c>
      <c r="J91" s="248"/>
      <c r="K91" s="259"/>
    </row>
    <row r="92" spans="2:11" ht="15" customHeight="1">
      <c r="B92" s="268"/>
      <c r="C92" s="248" t="s">
        <v>588</v>
      </c>
      <c r="D92" s="248"/>
      <c r="E92" s="248"/>
      <c r="F92" s="267" t="s">
        <v>556</v>
      </c>
      <c r="G92" s="266"/>
      <c r="H92" s="248" t="s">
        <v>589</v>
      </c>
      <c r="I92" s="248" t="s">
        <v>590</v>
      </c>
      <c r="J92" s="248"/>
      <c r="K92" s="259"/>
    </row>
    <row r="93" spans="2:11" ht="15" customHeight="1">
      <c r="B93" s="268"/>
      <c r="C93" s="248" t="s">
        <v>591</v>
      </c>
      <c r="D93" s="248"/>
      <c r="E93" s="248"/>
      <c r="F93" s="267" t="s">
        <v>556</v>
      </c>
      <c r="G93" s="266"/>
      <c r="H93" s="248" t="s">
        <v>591</v>
      </c>
      <c r="I93" s="248" t="s">
        <v>590</v>
      </c>
      <c r="J93" s="248"/>
      <c r="K93" s="259"/>
    </row>
    <row r="94" spans="2:11" ht="15" customHeight="1">
      <c r="B94" s="268"/>
      <c r="C94" s="248" t="s">
        <v>40</v>
      </c>
      <c r="D94" s="248"/>
      <c r="E94" s="248"/>
      <c r="F94" s="267" t="s">
        <v>556</v>
      </c>
      <c r="G94" s="266"/>
      <c r="H94" s="248" t="s">
        <v>592</v>
      </c>
      <c r="I94" s="248" t="s">
        <v>590</v>
      </c>
      <c r="J94" s="248"/>
      <c r="K94" s="259"/>
    </row>
    <row r="95" spans="2:11" ht="15" customHeight="1">
      <c r="B95" s="268"/>
      <c r="C95" s="248" t="s">
        <v>50</v>
      </c>
      <c r="D95" s="248"/>
      <c r="E95" s="248"/>
      <c r="F95" s="267" t="s">
        <v>556</v>
      </c>
      <c r="G95" s="266"/>
      <c r="H95" s="248" t="s">
        <v>593</v>
      </c>
      <c r="I95" s="248" t="s">
        <v>590</v>
      </c>
      <c r="J95" s="248"/>
      <c r="K95" s="259"/>
    </row>
    <row r="96" spans="2:11" ht="15" customHeight="1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spans="2:11" ht="18.75" customHeight="1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spans="2:11" ht="18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</row>
    <row r="99" spans="2:11" ht="7.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7"/>
    </row>
    <row r="100" spans="2:11" ht="45" customHeight="1">
      <c r="B100" s="258"/>
      <c r="C100" s="364" t="s">
        <v>594</v>
      </c>
      <c r="D100" s="364"/>
      <c r="E100" s="364"/>
      <c r="F100" s="364"/>
      <c r="G100" s="364"/>
      <c r="H100" s="364"/>
      <c r="I100" s="364"/>
      <c r="J100" s="364"/>
      <c r="K100" s="259"/>
    </row>
    <row r="101" spans="2:11" ht="17.25" customHeight="1">
      <c r="B101" s="258"/>
      <c r="C101" s="260" t="s">
        <v>550</v>
      </c>
      <c r="D101" s="260"/>
      <c r="E101" s="260"/>
      <c r="F101" s="260" t="s">
        <v>551</v>
      </c>
      <c r="G101" s="261"/>
      <c r="H101" s="260" t="s">
        <v>118</v>
      </c>
      <c r="I101" s="260" t="s">
        <v>59</v>
      </c>
      <c r="J101" s="260" t="s">
        <v>552</v>
      </c>
      <c r="K101" s="259"/>
    </row>
    <row r="102" spans="2:11" ht="17.25" customHeight="1">
      <c r="B102" s="258"/>
      <c r="C102" s="262" t="s">
        <v>553</v>
      </c>
      <c r="D102" s="262"/>
      <c r="E102" s="262"/>
      <c r="F102" s="263" t="s">
        <v>554</v>
      </c>
      <c r="G102" s="264"/>
      <c r="H102" s="262"/>
      <c r="I102" s="262"/>
      <c r="J102" s="262" t="s">
        <v>555</v>
      </c>
      <c r="K102" s="259"/>
    </row>
    <row r="103" spans="2:11" ht="5.25" customHeight="1">
      <c r="B103" s="258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spans="2:11" ht="15" customHeight="1">
      <c r="B104" s="258"/>
      <c r="C104" s="248" t="s">
        <v>55</v>
      </c>
      <c r="D104" s="265"/>
      <c r="E104" s="265"/>
      <c r="F104" s="267" t="s">
        <v>556</v>
      </c>
      <c r="G104" s="276"/>
      <c r="H104" s="248" t="s">
        <v>595</v>
      </c>
      <c r="I104" s="248" t="s">
        <v>558</v>
      </c>
      <c r="J104" s="248">
        <v>20</v>
      </c>
      <c r="K104" s="259"/>
    </row>
    <row r="105" spans="2:11" ht="15" customHeight="1">
      <c r="B105" s="258"/>
      <c r="C105" s="248" t="s">
        <v>559</v>
      </c>
      <c r="D105" s="248"/>
      <c r="E105" s="248"/>
      <c r="F105" s="267" t="s">
        <v>556</v>
      </c>
      <c r="G105" s="248"/>
      <c r="H105" s="248" t="s">
        <v>595</v>
      </c>
      <c r="I105" s="248" t="s">
        <v>558</v>
      </c>
      <c r="J105" s="248">
        <v>120</v>
      </c>
      <c r="K105" s="259"/>
    </row>
    <row r="106" spans="2:11" ht="15" customHeight="1">
      <c r="B106" s="268"/>
      <c r="C106" s="248" t="s">
        <v>561</v>
      </c>
      <c r="D106" s="248"/>
      <c r="E106" s="248"/>
      <c r="F106" s="267" t="s">
        <v>562</v>
      </c>
      <c r="G106" s="248"/>
      <c r="H106" s="248" t="s">
        <v>595</v>
      </c>
      <c r="I106" s="248" t="s">
        <v>558</v>
      </c>
      <c r="J106" s="248">
        <v>50</v>
      </c>
      <c r="K106" s="259"/>
    </row>
    <row r="107" spans="2:11" ht="15" customHeight="1">
      <c r="B107" s="268"/>
      <c r="C107" s="248" t="s">
        <v>564</v>
      </c>
      <c r="D107" s="248"/>
      <c r="E107" s="248"/>
      <c r="F107" s="267" t="s">
        <v>556</v>
      </c>
      <c r="G107" s="248"/>
      <c r="H107" s="248" t="s">
        <v>595</v>
      </c>
      <c r="I107" s="248" t="s">
        <v>566</v>
      </c>
      <c r="J107" s="248"/>
      <c r="K107" s="259"/>
    </row>
    <row r="108" spans="2:11" ht="15" customHeight="1">
      <c r="B108" s="268"/>
      <c r="C108" s="248" t="s">
        <v>575</v>
      </c>
      <c r="D108" s="248"/>
      <c r="E108" s="248"/>
      <c r="F108" s="267" t="s">
        <v>562</v>
      </c>
      <c r="G108" s="248"/>
      <c r="H108" s="248" t="s">
        <v>595</v>
      </c>
      <c r="I108" s="248" t="s">
        <v>558</v>
      </c>
      <c r="J108" s="248">
        <v>50</v>
      </c>
      <c r="K108" s="259"/>
    </row>
    <row r="109" spans="2:11" ht="15" customHeight="1">
      <c r="B109" s="268"/>
      <c r="C109" s="248" t="s">
        <v>583</v>
      </c>
      <c r="D109" s="248"/>
      <c r="E109" s="248"/>
      <c r="F109" s="267" t="s">
        <v>562</v>
      </c>
      <c r="G109" s="248"/>
      <c r="H109" s="248" t="s">
        <v>595</v>
      </c>
      <c r="I109" s="248" t="s">
        <v>558</v>
      </c>
      <c r="J109" s="248">
        <v>50</v>
      </c>
      <c r="K109" s="259"/>
    </row>
    <row r="110" spans="2:11" ht="15" customHeight="1">
      <c r="B110" s="268"/>
      <c r="C110" s="248" t="s">
        <v>581</v>
      </c>
      <c r="D110" s="248"/>
      <c r="E110" s="248"/>
      <c r="F110" s="267" t="s">
        <v>562</v>
      </c>
      <c r="G110" s="248"/>
      <c r="H110" s="248" t="s">
        <v>595</v>
      </c>
      <c r="I110" s="248" t="s">
        <v>558</v>
      </c>
      <c r="J110" s="248">
        <v>50</v>
      </c>
      <c r="K110" s="259"/>
    </row>
    <row r="111" spans="2:11" ht="15" customHeight="1">
      <c r="B111" s="268"/>
      <c r="C111" s="248" t="s">
        <v>55</v>
      </c>
      <c r="D111" s="248"/>
      <c r="E111" s="248"/>
      <c r="F111" s="267" t="s">
        <v>556</v>
      </c>
      <c r="G111" s="248"/>
      <c r="H111" s="248" t="s">
        <v>596</v>
      </c>
      <c r="I111" s="248" t="s">
        <v>558</v>
      </c>
      <c r="J111" s="248">
        <v>20</v>
      </c>
      <c r="K111" s="259"/>
    </row>
    <row r="112" spans="2:11" ht="15" customHeight="1">
      <c r="B112" s="268"/>
      <c r="C112" s="248" t="s">
        <v>597</v>
      </c>
      <c r="D112" s="248"/>
      <c r="E112" s="248"/>
      <c r="F112" s="267" t="s">
        <v>556</v>
      </c>
      <c r="G112" s="248"/>
      <c r="H112" s="248" t="s">
        <v>598</v>
      </c>
      <c r="I112" s="248" t="s">
        <v>558</v>
      </c>
      <c r="J112" s="248">
        <v>120</v>
      </c>
      <c r="K112" s="259"/>
    </row>
    <row r="113" spans="2:11" ht="15" customHeight="1">
      <c r="B113" s="268"/>
      <c r="C113" s="248" t="s">
        <v>40</v>
      </c>
      <c r="D113" s="248"/>
      <c r="E113" s="248"/>
      <c r="F113" s="267" t="s">
        <v>556</v>
      </c>
      <c r="G113" s="248"/>
      <c r="H113" s="248" t="s">
        <v>599</v>
      </c>
      <c r="I113" s="248" t="s">
        <v>590</v>
      </c>
      <c r="J113" s="248"/>
      <c r="K113" s="259"/>
    </row>
    <row r="114" spans="2:11" ht="15" customHeight="1">
      <c r="B114" s="268"/>
      <c r="C114" s="248" t="s">
        <v>50</v>
      </c>
      <c r="D114" s="248"/>
      <c r="E114" s="248"/>
      <c r="F114" s="267" t="s">
        <v>556</v>
      </c>
      <c r="G114" s="248"/>
      <c r="H114" s="248" t="s">
        <v>600</v>
      </c>
      <c r="I114" s="248" t="s">
        <v>590</v>
      </c>
      <c r="J114" s="248"/>
      <c r="K114" s="259"/>
    </row>
    <row r="115" spans="2:11" ht="15" customHeight="1">
      <c r="B115" s="268"/>
      <c r="C115" s="248" t="s">
        <v>59</v>
      </c>
      <c r="D115" s="248"/>
      <c r="E115" s="248"/>
      <c r="F115" s="267" t="s">
        <v>556</v>
      </c>
      <c r="G115" s="248"/>
      <c r="H115" s="248" t="s">
        <v>601</v>
      </c>
      <c r="I115" s="248" t="s">
        <v>602</v>
      </c>
      <c r="J115" s="248"/>
      <c r="K115" s="259"/>
    </row>
    <row r="116" spans="2:11" ht="15" customHeight="1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spans="2:11" ht="18.75" customHeight="1">
      <c r="B117" s="278"/>
      <c r="C117" s="244"/>
      <c r="D117" s="244"/>
      <c r="E117" s="244"/>
      <c r="F117" s="279"/>
      <c r="G117" s="244"/>
      <c r="H117" s="244"/>
      <c r="I117" s="244"/>
      <c r="J117" s="244"/>
      <c r="K117" s="278"/>
    </row>
    <row r="118" spans="2:11" ht="18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</row>
    <row r="119" spans="2:11" ht="7.5" customHeight="1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spans="2:11" ht="45" customHeight="1">
      <c r="B120" s="283"/>
      <c r="C120" s="360" t="s">
        <v>603</v>
      </c>
      <c r="D120" s="360"/>
      <c r="E120" s="360"/>
      <c r="F120" s="360"/>
      <c r="G120" s="360"/>
      <c r="H120" s="360"/>
      <c r="I120" s="360"/>
      <c r="J120" s="360"/>
      <c r="K120" s="284"/>
    </row>
    <row r="121" spans="2:11" ht="17.25" customHeight="1">
      <c r="B121" s="285"/>
      <c r="C121" s="260" t="s">
        <v>550</v>
      </c>
      <c r="D121" s="260"/>
      <c r="E121" s="260"/>
      <c r="F121" s="260" t="s">
        <v>551</v>
      </c>
      <c r="G121" s="261"/>
      <c r="H121" s="260" t="s">
        <v>118</v>
      </c>
      <c r="I121" s="260" t="s">
        <v>59</v>
      </c>
      <c r="J121" s="260" t="s">
        <v>552</v>
      </c>
      <c r="K121" s="286"/>
    </row>
    <row r="122" spans="2:11" ht="17.25" customHeight="1">
      <c r="B122" s="285"/>
      <c r="C122" s="262" t="s">
        <v>553</v>
      </c>
      <c r="D122" s="262"/>
      <c r="E122" s="262"/>
      <c r="F122" s="263" t="s">
        <v>554</v>
      </c>
      <c r="G122" s="264"/>
      <c r="H122" s="262"/>
      <c r="I122" s="262"/>
      <c r="J122" s="262" t="s">
        <v>555</v>
      </c>
      <c r="K122" s="286"/>
    </row>
    <row r="123" spans="2:11" ht="5.25" customHeight="1">
      <c r="B123" s="287"/>
      <c r="C123" s="265"/>
      <c r="D123" s="265"/>
      <c r="E123" s="265"/>
      <c r="F123" s="265"/>
      <c r="G123" s="248"/>
      <c r="H123" s="265"/>
      <c r="I123" s="265"/>
      <c r="J123" s="265"/>
      <c r="K123" s="288"/>
    </row>
    <row r="124" spans="2:11" ht="15" customHeight="1">
      <c r="B124" s="287"/>
      <c r="C124" s="248" t="s">
        <v>559</v>
      </c>
      <c r="D124" s="265"/>
      <c r="E124" s="265"/>
      <c r="F124" s="267" t="s">
        <v>556</v>
      </c>
      <c r="G124" s="248"/>
      <c r="H124" s="248" t="s">
        <v>595</v>
      </c>
      <c r="I124" s="248" t="s">
        <v>558</v>
      </c>
      <c r="J124" s="248">
        <v>120</v>
      </c>
      <c r="K124" s="289"/>
    </row>
    <row r="125" spans="2:11" ht="15" customHeight="1">
      <c r="B125" s="287"/>
      <c r="C125" s="248" t="s">
        <v>604</v>
      </c>
      <c r="D125" s="248"/>
      <c r="E125" s="248"/>
      <c r="F125" s="267" t="s">
        <v>556</v>
      </c>
      <c r="G125" s="248"/>
      <c r="H125" s="248" t="s">
        <v>605</v>
      </c>
      <c r="I125" s="248" t="s">
        <v>558</v>
      </c>
      <c r="J125" s="248" t="s">
        <v>606</v>
      </c>
      <c r="K125" s="289"/>
    </row>
    <row r="126" spans="2:11" ht="15" customHeight="1">
      <c r="B126" s="287"/>
      <c r="C126" s="248" t="s">
        <v>505</v>
      </c>
      <c r="D126" s="248"/>
      <c r="E126" s="248"/>
      <c r="F126" s="267" t="s">
        <v>556</v>
      </c>
      <c r="G126" s="248"/>
      <c r="H126" s="248" t="s">
        <v>607</v>
      </c>
      <c r="I126" s="248" t="s">
        <v>558</v>
      </c>
      <c r="J126" s="248" t="s">
        <v>606</v>
      </c>
      <c r="K126" s="289"/>
    </row>
    <row r="127" spans="2:11" ht="15" customHeight="1">
      <c r="B127" s="287"/>
      <c r="C127" s="248" t="s">
        <v>567</v>
      </c>
      <c r="D127" s="248"/>
      <c r="E127" s="248"/>
      <c r="F127" s="267" t="s">
        <v>562</v>
      </c>
      <c r="G127" s="248"/>
      <c r="H127" s="248" t="s">
        <v>568</v>
      </c>
      <c r="I127" s="248" t="s">
        <v>558</v>
      </c>
      <c r="J127" s="248">
        <v>15</v>
      </c>
      <c r="K127" s="289"/>
    </row>
    <row r="128" spans="2:11" ht="15" customHeight="1">
      <c r="B128" s="287"/>
      <c r="C128" s="269" t="s">
        <v>569</v>
      </c>
      <c r="D128" s="269"/>
      <c r="E128" s="269"/>
      <c r="F128" s="270" t="s">
        <v>562</v>
      </c>
      <c r="G128" s="269"/>
      <c r="H128" s="269" t="s">
        <v>570</v>
      </c>
      <c r="I128" s="269" t="s">
        <v>558</v>
      </c>
      <c r="J128" s="269">
        <v>15</v>
      </c>
      <c r="K128" s="289"/>
    </row>
    <row r="129" spans="2:11" ht="15" customHeight="1">
      <c r="B129" s="287"/>
      <c r="C129" s="269" t="s">
        <v>571</v>
      </c>
      <c r="D129" s="269"/>
      <c r="E129" s="269"/>
      <c r="F129" s="270" t="s">
        <v>562</v>
      </c>
      <c r="G129" s="269"/>
      <c r="H129" s="269" t="s">
        <v>572</v>
      </c>
      <c r="I129" s="269" t="s">
        <v>558</v>
      </c>
      <c r="J129" s="269">
        <v>20</v>
      </c>
      <c r="K129" s="289"/>
    </row>
    <row r="130" spans="2:11" ht="15" customHeight="1">
      <c r="B130" s="287"/>
      <c r="C130" s="269" t="s">
        <v>573</v>
      </c>
      <c r="D130" s="269"/>
      <c r="E130" s="269"/>
      <c r="F130" s="270" t="s">
        <v>562</v>
      </c>
      <c r="G130" s="269"/>
      <c r="H130" s="269" t="s">
        <v>574</v>
      </c>
      <c r="I130" s="269" t="s">
        <v>558</v>
      </c>
      <c r="J130" s="269">
        <v>20</v>
      </c>
      <c r="K130" s="289"/>
    </row>
    <row r="131" spans="2:11" ht="15" customHeight="1">
      <c r="B131" s="287"/>
      <c r="C131" s="248" t="s">
        <v>561</v>
      </c>
      <c r="D131" s="248"/>
      <c r="E131" s="248"/>
      <c r="F131" s="267" t="s">
        <v>562</v>
      </c>
      <c r="G131" s="248"/>
      <c r="H131" s="248" t="s">
        <v>595</v>
      </c>
      <c r="I131" s="248" t="s">
        <v>558</v>
      </c>
      <c r="J131" s="248">
        <v>50</v>
      </c>
      <c r="K131" s="289"/>
    </row>
    <row r="132" spans="2:11" ht="15" customHeight="1">
      <c r="B132" s="287"/>
      <c r="C132" s="248" t="s">
        <v>575</v>
      </c>
      <c r="D132" s="248"/>
      <c r="E132" s="248"/>
      <c r="F132" s="267" t="s">
        <v>562</v>
      </c>
      <c r="G132" s="248"/>
      <c r="H132" s="248" t="s">
        <v>595</v>
      </c>
      <c r="I132" s="248" t="s">
        <v>558</v>
      </c>
      <c r="J132" s="248">
        <v>50</v>
      </c>
      <c r="K132" s="289"/>
    </row>
    <row r="133" spans="2:11" ht="15" customHeight="1">
      <c r="B133" s="287"/>
      <c r="C133" s="248" t="s">
        <v>581</v>
      </c>
      <c r="D133" s="248"/>
      <c r="E133" s="248"/>
      <c r="F133" s="267" t="s">
        <v>562</v>
      </c>
      <c r="G133" s="248"/>
      <c r="H133" s="248" t="s">
        <v>595</v>
      </c>
      <c r="I133" s="248" t="s">
        <v>558</v>
      </c>
      <c r="J133" s="248">
        <v>50</v>
      </c>
      <c r="K133" s="289"/>
    </row>
    <row r="134" spans="2:11" ht="15" customHeight="1">
      <c r="B134" s="287"/>
      <c r="C134" s="248" t="s">
        <v>583</v>
      </c>
      <c r="D134" s="248"/>
      <c r="E134" s="248"/>
      <c r="F134" s="267" t="s">
        <v>562</v>
      </c>
      <c r="G134" s="248"/>
      <c r="H134" s="248" t="s">
        <v>595</v>
      </c>
      <c r="I134" s="248" t="s">
        <v>558</v>
      </c>
      <c r="J134" s="248">
        <v>50</v>
      </c>
      <c r="K134" s="289"/>
    </row>
    <row r="135" spans="2:11" ht="15" customHeight="1">
      <c r="B135" s="287"/>
      <c r="C135" s="248" t="s">
        <v>123</v>
      </c>
      <c r="D135" s="248"/>
      <c r="E135" s="248"/>
      <c r="F135" s="267" t="s">
        <v>562</v>
      </c>
      <c r="G135" s="248"/>
      <c r="H135" s="248" t="s">
        <v>608</v>
      </c>
      <c r="I135" s="248" t="s">
        <v>558</v>
      </c>
      <c r="J135" s="248">
        <v>255</v>
      </c>
      <c r="K135" s="289"/>
    </row>
    <row r="136" spans="2:11" ht="15" customHeight="1">
      <c r="B136" s="287"/>
      <c r="C136" s="248" t="s">
        <v>585</v>
      </c>
      <c r="D136" s="248"/>
      <c r="E136" s="248"/>
      <c r="F136" s="267" t="s">
        <v>556</v>
      </c>
      <c r="G136" s="248"/>
      <c r="H136" s="248" t="s">
        <v>609</v>
      </c>
      <c r="I136" s="248" t="s">
        <v>587</v>
      </c>
      <c r="J136" s="248"/>
      <c r="K136" s="289"/>
    </row>
    <row r="137" spans="2:11" ht="15" customHeight="1">
      <c r="B137" s="287"/>
      <c r="C137" s="248" t="s">
        <v>588</v>
      </c>
      <c r="D137" s="248"/>
      <c r="E137" s="248"/>
      <c r="F137" s="267" t="s">
        <v>556</v>
      </c>
      <c r="G137" s="248"/>
      <c r="H137" s="248" t="s">
        <v>610</v>
      </c>
      <c r="I137" s="248" t="s">
        <v>590</v>
      </c>
      <c r="J137" s="248"/>
      <c r="K137" s="289"/>
    </row>
    <row r="138" spans="2:11" ht="15" customHeight="1">
      <c r="B138" s="287"/>
      <c r="C138" s="248" t="s">
        <v>591</v>
      </c>
      <c r="D138" s="248"/>
      <c r="E138" s="248"/>
      <c r="F138" s="267" t="s">
        <v>556</v>
      </c>
      <c r="G138" s="248"/>
      <c r="H138" s="248" t="s">
        <v>591</v>
      </c>
      <c r="I138" s="248" t="s">
        <v>590</v>
      </c>
      <c r="J138" s="248"/>
      <c r="K138" s="289"/>
    </row>
    <row r="139" spans="2:11" ht="15" customHeight="1">
      <c r="B139" s="287"/>
      <c r="C139" s="248" t="s">
        <v>40</v>
      </c>
      <c r="D139" s="248"/>
      <c r="E139" s="248"/>
      <c r="F139" s="267" t="s">
        <v>556</v>
      </c>
      <c r="G139" s="248"/>
      <c r="H139" s="248" t="s">
        <v>611</v>
      </c>
      <c r="I139" s="248" t="s">
        <v>590</v>
      </c>
      <c r="J139" s="248"/>
      <c r="K139" s="289"/>
    </row>
    <row r="140" spans="2:11" ht="15" customHeight="1">
      <c r="B140" s="287"/>
      <c r="C140" s="248" t="s">
        <v>612</v>
      </c>
      <c r="D140" s="248"/>
      <c r="E140" s="248"/>
      <c r="F140" s="267" t="s">
        <v>556</v>
      </c>
      <c r="G140" s="248"/>
      <c r="H140" s="248" t="s">
        <v>613</v>
      </c>
      <c r="I140" s="248" t="s">
        <v>590</v>
      </c>
      <c r="J140" s="248"/>
      <c r="K140" s="289"/>
    </row>
    <row r="141" spans="2:11" ht="15" customHeight="1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spans="2:11" ht="18.75" customHeight="1">
      <c r="B142" s="244"/>
      <c r="C142" s="244"/>
      <c r="D142" s="244"/>
      <c r="E142" s="244"/>
      <c r="F142" s="279"/>
      <c r="G142" s="244"/>
      <c r="H142" s="244"/>
      <c r="I142" s="244"/>
      <c r="J142" s="244"/>
      <c r="K142" s="244"/>
    </row>
    <row r="143" spans="2:11" ht="18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</row>
    <row r="144" spans="2:11" ht="7.5" customHeight="1">
      <c r="B144" s="255"/>
      <c r="C144" s="256"/>
      <c r="D144" s="256"/>
      <c r="E144" s="256"/>
      <c r="F144" s="256"/>
      <c r="G144" s="256"/>
      <c r="H144" s="256"/>
      <c r="I144" s="256"/>
      <c r="J144" s="256"/>
      <c r="K144" s="257"/>
    </row>
    <row r="145" spans="2:11" ht="45" customHeight="1">
      <c r="B145" s="258"/>
      <c r="C145" s="364" t="s">
        <v>614</v>
      </c>
      <c r="D145" s="364"/>
      <c r="E145" s="364"/>
      <c r="F145" s="364"/>
      <c r="G145" s="364"/>
      <c r="H145" s="364"/>
      <c r="I145" s="364"/>
      <c r="J145" s="364"/>
      <c r="K145" s="259"/>
    </row>
    <row r="146" spans="2:11" ht="17.25" customHeight="1">
      <c r="B146" s="258"/>
      <c r="C146" s="260" t="s">
        <v>550</v>
      </c>
      <c r="D146" s="260"/>
      <c r="E146" s="260"/>
      <c r="F146" s="260" t="s">
        <v>551</v>
      </c>
      <c r="G146" s="261"/>
      <c r="H146" s="260" t="s">
        <v>118</v>
      </c>
      <c r="I146" s="260" t="s">
        <v>59</v>
      </c>
      <c r="J146" s="260" t="s">
        <v>552</v>
      </c>
      <c r="K146" s="259"/>
    </row>
    <row r="147" spans="2:11" ht="17.25" customHeight="1">
      <c r="B147" s="258"/>
      <c r="C147" s="262" t="s">
        <v>553</v>
      </c>
      <c r="D147" s="262"/>
      <c r="E147" s="262"/>
      <c r="F147" s="263" t="s">
        <v>554</v>
      </c>
      <c r="G147" s="264"/>
      <c r="H147" s="262"/>
      <c r="I147" s="262"/>
      <c r="J147" s="262" t="s">
        <v>555</v>
      </c>
      <c r="K147" s="259"/>
    </row>
    <row r="148" spans="2:11" ht="5.25" customHeight="1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spans="2:11" ht="15" customHeight="1">
      <c r="B149" s="268"/>
      <c r="C149" s="293" t="s">
        <v>559</v>
      </c>
      <c r="D149" s="248"/>
      <c r="E149" s="248"/>
      <c r="F149" s="294" t="s">
        <v>556</v>
      </c>
      <c r="G149" s="248"/>
      <c r="H149" s="293" t="s">
        <v>595</v>
      </c>
      <c r="I149" s="293" t="s">
        <v>558</v>
      </c>
      <c r="J149" s="293">
        <v>120</v>
      </c>
      <c r="K149" s="289"/>
    </row>
    <row r="150" spans="2:11" ht="15" customHeight="1">
      <c r="B150" s="268"/>
      <c r="C150" s="293" t="s">
        <v>604</v>
      </c>
      <c r="D150" s="248"/>
      <c r="E150" s="248"/>
      <c r="F150" s="294" t="s">
        <v>556</v>
      </c>
      <c r="G150" s="248"/>
      <c r="H150" s="293" t="s">
        <v>615</v>
      </c>
      <c r="I150" s="293" t="s">
        <v>558</v>
      </c>
      <c r="J150" s="293" t="s">
        <v>606</v>
      </c>
      <c r="K150" s="289"/>
    </row>
    <row r="151" spans="2:11" ht="15" customHeight="1">
      <c r="B151" s="268"/>
      <c r="C151" s="293" t="s">
        <v>505</v>
      </c>
      <c r="D151" s="248"/>
      <c r="E151" s="248"/>
      <c r="F151" s="294" t="s">
        <v>556</v>
      </c>
      <c r="G151" s="248"/>
      <c r="H151" s="293" t="s">
        <v>616</v>
      </c>
      <c r="I151" s="293" t="s">
        <v>558</v>
      </c>
      <c r="J151" s="293" t="s">
        <v>606</v>
      </c>
      <c r="K151" s="289"/>
    </row>
    <row r="152" spans="2:11" ht="15" customHeight="1">
      <c r="B152" s="268"/>
      <c r="C152" s="293" t="s">
        <v>561</v>
      </c>
      <c r="D152" s="248"/>
      <c r="E152" s="248"/>
      <c r="F152" s="294" t="s">
        <v>562</v>
      </c>
      <c r="G152" s="248"/>
      <c r="H152" s="293" t="s">
        <v>595</v>
      </c>
      <c r="I152" s="293" t="s">
        <v>558</v>
      </c>
      <c r="J152" s="293">
        <v>50</v>
      </c>
      <c r="K152" s="289"/>
    </row>
    <row r="153" spans="2:11" ht="15" customHeight="1">
      <c r="B153" s="268"/>
      <c r="C153" s="293" t="s">
        <v>564</v>
      </c>
      <c r="D153" s="248"/>
      <c r="E153" s="248"/>
      <c r="F153" s="294" t="s">
        <v>556</v>
      </c>
      <c r="G153" s="248"/>
      <c r="H153" s="293" t="s">
        <v>595</v>
      </c>
      <c r="I153" s="293" t="s">
        <v>566</v>
      </c>
      <c r="J153" s="293"/>
      <c r="K153" s="289"/>
    </row>
    <row r="154" spans="2:11" ht="15" customHeight="1">
      <c r="B154" s="268"/>
      <c r="C154" s="293" t="s">
        <v>575</v>
      </c>
      <c r="D154" s="248"/>
      <c r="E154" s="248"/>
      <c r="F154" s="294" t="s">
        <v>562</v>
      </c>
      <c r="G154" s="248"/>
      <c r="H154" s="293" t="s">
        <v>595</v>
      </c>
      <c r="I154" s="293" t="s">
        <v>558</v>
      </c>
      <c r="J154" s="293">
        <v>50</v>
      </c>
      <c r="K154" s="289"/>
    </row>
    <row r="155" spans="2:11" ht="15" customHeight="1">
      <c r="B155" s="268"/>
      <c r="C155" s="293" t="s">
        <v>583</v>
      </c>
      <c r="D155" s="248"/>
      <c r="E155" s="248"/>
      <c r="F155" s="294" t="s">
        <v>562</v>
      </c>
      <c r="G155" s="248"/>
      <c r="H155" s="293" t="s">
        <v>595</v>
      </c>
      <c r="I155" s="293" t="s">
        <v>558</v>
      </c>
      <c r="J155" s="293">
        <v>50</v>
      </c>
      <c r="K155" s="289"/>
    </row>
    <row r="156" spans="2:11" ht="15" customHeight="1">
      <c r="B156" s="268"/>
      <c r="C156" s="293" t="s">
        <v>581</v>
      </c>
      <c r="D156" s="248"/>
      <c r="E156" s="248"/>
      <c r="F156" s="294" t="s">
        <v>562</v>
      </c>
      <c r="G156" s="248"/>
      <c r="H156" s="293" t="s">
        <v>595</v>
      </c>
      <c r="I156" s="293" t="s">
        <v>558</v>
      </c>
      <c r="J156" s="293">
        <v>50</v>
      </c>
      <c r="K156" s="289"/>
    </row>
    <row r="157" spans="2:11" ht="15" customHeight="1">
      <c r="B157" s="268"/>
      <c r="C157" s="293" t="s">
        <v>105</v>
      </c>
      <c r="D157" s="248"/>
      <c r="E157" s="248"/>
      <c r="F157" s="294" t="s">
        <v>556</v>
      </c>
      <c r="G157" s="248"/>
      <c r="H157" s="293" t="s">
        <v>617</v>
      </c>
      <c r="I157" s="293" t="s">
        <v>558</v>
      </c>
      <c r="J157" s="293" t="s">
        <v>618</v>
      </c>
      <c r="K157" s="289"/>
    </row>
    <row r="158" spans="2:11" ht="15" customHeight="1">
      <c r="B158" s="268"/>
      <c r="C158" s="293" t="s">
        <v>619</v>
      </c>
      <c r="D158" s="248"/>
      <c r="E158" s="248"/>
      <c r="F158" s="294" t="s">
        <v>556</v>
      </c>
      <c r="G158" s="248"/>
      <c r="H158" s="293" t="s">
        <v>620</v>
      </c>
      <c r="I158" s="293" t="s">
        <v>590</v>
      </c>
      <c r="J158" s="293"/>
      <c r="K158" s="289"/>
    </row>
    <row r="159" spans="2:11" ht="15" customHeight="1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spans="2:11" ht="18.75" customHeight="1">
      <c r="B160" s="244"/>
      <c r="C160" s="248"/>
      <c r="D160" s="248"/>
      <c r="E160" s="248"/>
      <c r="F160" s="267"/>
      <c r="G160" s="248"/>
      <c r="H160" s="248"/>
      <c r="I160" s="248"/>
      <c r="J160" s="248"/>
      <c r="K160" s="244"/>
    </row>
    <row r="161" spans="2:11" ht="18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</row>
    <row r="162" spans="2:11" ht="7.5" customHeight="1">
      <c r="B162" s="236"/>
      <c r="C162" s="237"/>
      <c r="D162" s="237"/>
      <c r="E162" s="237"/>
      <c r="F162" s="237"/>
      <c r="G162" s="237"/>
      <c r="H162" s="237"/>
      <c r="I162" s="237"/>
      <c r="J162" s="237"/>
      <c r="K162" s="238"/>
    </row>
    <row r="163" spans="2:11" ht="45" customHeight="1">
      <c r="B163" s="239"/>
      <c r="C163" s="360" t="s">
        <v>621</v>
      </c>
      <c r="D163" s="360"/>
      <c r="E163" s="360"/>
      <c r="F163" s="360"/>
      <c r="G163" s="360"/>
      <c r="H163" s="360"/>
      <c r="I163" s="360"/>
      <c r="J163" s="360"/>
      <c r="K163" s="240"/>
    </row>
    <row r="164" spans="2:11" ht="17.25" customHeight="1">
      <c r="B164" s="239"/>
      <c r="C164" s="260" t="s">
        <v>550</v>
      </c>
      <c r="D164" s="260"/>
      <c r="E164" s="260"/>
      <c r="F164" s="260" t="s">
        <v>551</v>
      </c>
      <c r="G164" s="297"/>
      <c r="H164" s="298" t="s">
        <v>118</v>
      </c>
      <c r="I164" s="298" t="s">
        <v>59</v>
      </c>
      <c r="J164" s="260" t="s">
        <v>552</v>
      </c>
      <c r="K164" s="240"/>
    </row>
    <row r="165" spans="2:11" ht="17.25" customHeight="1">
      <c r="B165" s="241"/>
      <c r="C165" s="262" t="s">
        <v>553</v>
      </c>
      <c r="D165" s="262"/>
      <c r="E165" s="262"/>
      <c r="F165" s="263" t="s">
        <v>554</v>
      </c>
      <c r="G165" s="299"/>
      <c r="H165" s="300"/>
      <c r="I165" s="300"/>
      <c r="J165" s="262" t="s">
        <v>555</v>
      </c>
      <c r="K165" s="242"/>
    </row>
    <row r="166" spans="2:11" ht="5.25" customHeight="1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spans="2:11" ht="15" customHeight="1">
      <c r="B167" s="268"/>
      <c r="C167" s="248" t="s">
        <v>559</v>
      </c>
      <c r="D167" s="248"/>
      <c r="E167" s="248"/>
      <c r="F167" s="267" t="s">
        <v>556</v>
      </c>
      <c r="G167" s="248"/>
      <c r="H167" s="248" t="s">
        <v>595</v>
      </c>
      <c r="I167" s="248" t="s">
        <v>558</v>
      </c>
      <c r="J167" s="248">
        <v>120</v>
      </c>
      <c r="K167" s="289"/>
    </row>
    <row r="168" spans="2:11" ht="15" customHeight="1">
      <c r="B168" s="268"/>
      <c r="C168" s="248" t="s">
        <v>604</v>
      </c>
      <c r="D168" s="248"/>
      <c r="E168" s="248"/>
      <c r="F168" s="267" t="s">
        <v>556</v>
      </c>
      <c r="G168" s="248"/>
      <c r="H168" s="248" t="s">
        <v>605</v>
      </c>
      <c r="I168" s="248" t="s">
        <v>558</v>
      </c>
      <c r="J168" s="248" t="s">
        <v>606</v>
      </c>
      <c r="K168" s="289"/>
    </row>
    <row r="169" spans="2:11" ht="15" customHeight="1">
      <c r="B169" s="268"/>
      <c r="C169" s="248" t="s">
        <v>505</v>
      </c>
      <c r="D169" s="248"/>
      <c r="E169" s="248"/>
      <c r="F169" s="267" t="s">
        <v>556</v>
      </c>
      <c r="G169" s="248"/>
      <c r="H169" s="248" t="s">
        <v>622</v>
      </c>
      <c r="I169" s="248" t="s">
        <v>558</v>
      </c>
      <c r="J169" s="248" t="s">
        <v>606</v>
      </c>
      <c r="K169" s="289"/>
    </row>
    <row r="170" spans="2:11" ht="15" customHeight="1">
      <c r="B170" s="268"/>
      <c r="C170" s="248" t="s">
        <v>561</v>
      </c>
      <c r="D170" s="248"/>
      <c r="E170" s="248"/>
      <c r="F170" s="267" t="s">
        <v>562</v>
      </c>
      <c r="G170" s="248"/>
      <c r="H170" s="248" t="s">
        <v>622</v>
      </c>
      <c r="I170" s="248" t="s">
        <v>558</v>
      </c>
      <c r="J170" s="248">
        <v>50</v>
      </c>
      <c r="K170" s="289"/>
    </row>
    <row r="171" spans="2:11" ht="15" customHeight="1">
      <c r="B171" s="268"/>
      <c r="C171" s="248" t="s">
        <v>564</v>
      </c>
      <c r="D171" s="248"/>
      <c r="E171" s="248"/>
      <c r="F171" s="267" t="s">
        <v>556</v>
      </c>
      <c r="G171" s="248"/>
      <c r="H171" s="248" t="s">
        <v>622</v>
      </c>
      <c r="I171" s="248" t="s">
        <v>566</v>
      </c>
      <c r="J171" s="248"/>
      <c r="K171" s="289"/>
    </row>
    <row r="172" spans="2:11" ht="15" customHeight="1">
      <c r="B172" s="268"/>
      <c r="C172" s="248" t="s">
        <v>575</v>
      </c>
      <c r="D172" s="248"/>
      <c r="E172" s="248"/>
      <c r="F172" s="267" t="s">
        <v>562</v>
      </c>
      <c r="G172" s="248"/>
      <c r="H172" s="248" t="s">
        <v>622</v>
      </c>
      <c r="I172" s="248" t="s">
        <v>558</v>
      </c>
      <c r="J172" s="248">
        <v>50</v>
      </c>
      <c r="K172" s="289"/>
    </row>
    <row r="173" spans="2:11" ht="15" customHeight="1">
      <c r="B173" s="268"/>
      <c r="C173" s="248" t="s">
        <v>583</v>
      </c>
      <c r="D173" s="248"/>
      <c r="E173" s="248"/>
      <c r="F173" s="267" t="s">
        <v>562</v>
      </c>
      <c r="G173" s="248"/>
      <c r="H173" s="248" t="s">
        <v>622</v>
      </c>
      <c r="I173" s="248" t="s">
        <v>558</v>
      </c>
      <c r="J173" s="248">
        <v>50</v>
      </c>
      <c r="K173" s="289"/>
    </row>
    <row r="174" spans="2:11" ht="15" customHeight="1">
      <c r="B174" s="268"/>
      <c r="C174" s="248" t="s">
        <v>581</v>
      </c>
      <c r="D174" s="248"/>
      <c r="E174" s="248"/>
      <c r="F174" s="267" t="s">
        <v>562</v>
      </c>
      <c r="G174" s="248"/>
      <c r="H174" s="248" t="s">
        <v>622</v>
      </c>
      <c r="I174" s="248" t="s">
        <v>558</v>
      </c>
      <c r="J174" s="248">
        <v>50</v>
      </c>
      <c r="K174" s="289"/>
    </row>
    <row r="175" spans="2:11" ht="15" customHeight="1">
      <c r="B175" s="268"/>
      <c r="C175" s="248" t="s">
        <v>117</v>
      </c>
      <c r="D175" s="248"/>
      <c r="E175" s="248"/>
      <c r="F175" s="267" t="s">
        <v>556</v>
      </c>
      <c r="G175" s="248"/>
      <c r="H175" s="248" t="s">
        <v>623</v>
      </c>
      <c r="I175" s="248" t="s">
        <v>624</v>
      </c>
      <c r="J175" s="248"/>
      <c r="K175" s="289"/>
    </row>
    <row r="176" spans="2:11" ht="15" customHeight="1">
      <c r="B176" s="268"/>
      <c r="C176" s="248" t="s">
        <v>59</v>
      </c>
      <c r="D176" s="248"/>
      <c r="E176" s="248"/>
      <c r="F176" s="267" t="s">
        <v>556</v>
      </c>
      <c r="G176" s="248"/>
      <c r="H176" s="248" t="s">
        <v>625</v>
      </c>
      <c r="I176" s="248" t="s">
        <v>626</v>
      </c>
      <c r="J176" s="248">
        <v>1</v>
      </c>
      <c r="K176" s="289"/>
    </row>
    <row r="177" spans="2:11" ht="15" customHeight="1">
      <c r="B177" s="268"/>
      <c r="C177" s="248" t="s">
        <v>55</v>
      </c>
      <c r="D177" s="248"/>
      <c r="E177" s="248"/>
      <c r="F177" s="267" t="s">
        <v>556</v>
      </c>
      <c r="G177" s="248"/>
      <c r="H177" s="248" t="s">
        <v>627</v>
      </c>
      <c r="I177" s="248" t="s">
        <v>558</v>
      </c>
      <c r="J177" s="248">
        <v>20</v>
      </c>
      <c r="K177" s="289"/>
    </row>
    <row r="178" spans="2:11" ht="15" customHeight="1">
      <c r="B178" s="268"/>
      <c r="C178" s="248" t="s">
        <v>118</v>
      </c>
      <c r="D178" s="248"/>
      <c r="E178" s="248"/>
      <c r="F178" s="267" t="s">
        <v>556</v>
      </c>
      <c r="G178" s="248"/>
      <c r="H178" s="248" t="s">
        <v>628</v>
      </c>
      <c r="I178" s="248" t="s">
        <v>558</v>
      </c>
      <c r="J178" s="248">
        <v>255</v>
      </c>
      <c r="K178" s="289"/>
    </row>
    <row r="179" spans="2:11" ht="15" customHeight="1">
      <c r="B179" s="268"/>
      <c r="C179" s="248" t="s">
        <v>119</v>
      </c>
      <c r="D179" s="248"/>
      <c r="E179" s="248"/>
      <c r="F179" s="267" t="s">
        <v>556</v>
      </c>
      <c r="G179" s="248"/>
      <c r="H179" s="248" t="s">
        <v>521</v>
      </c>
      <c r="I179" s="248" t="s">
        <v>558</v>
      </c>
      <c r="J179" s="248">
        <v>10</v>
      </c>
      <c r="K179" s="289"/>
    </row>
    <row r="180" spans="2:11" ht="15" customHeight="1">
      <c r="B180" s="268"/>
      <c r="C180" s="248" t="s">
        <v>120</v>
      </c>
      <c r="D180" s="248"/>
      <c r="E180" s="248"/>
      <c r="F180" s="267" t="s">
        <v>556</v>
      </c>
      <c r="G180" s="248"/>
      <c r="H180" s="248" t="s">
        <v>629</v>
      </c>
      <c r="I180" s="248" t="s">
        <v>590</v>
      </c>
      <c r="J180" s="248"/>
      <c r="K180" s="289"/>
    </row>
    <row r="181" spans="2:11" ht="15" customHeight="1">
      <c r="B181" s="268"/>
      <c r="C181" s="248" t="s">
        <v>630</v>
      </c>
      <c r="D181" s="248"/>
      <c r="E181" s="248"/>
      <c r="F181" s="267" t="s">
        <v>556</v>
      </c>
      <c r="G181" s="248"/>
      <c r="H181" s="248" t="s">
        <v>631</v>
      </c>
      <c r="I181" s="248" t="s">
        <v>590</v>
      </c>
      <c r="J181" s="248"/>
      <c r="K181" s="289"/>
    </row>
    <row r="182" spans="2:11" ht="15" customHeight="1">
      <c r="B182" s="268"/>
      <c r="C182" s="248" t="s">
        <v>619</v>
      </c>
      <c r="D182" s="248"/>
      <c r="E182" s="248"/>
      <c r="F182" s="267" t="s">
        <v>556</v>
      </c>
      <c r="G182" s="248"/>
      <c r="H182" s="248" t="s">
        <v>632</v>
      </c>
      <c r="I182" s="248" t="s">
        <v>590</v>
      </c>
      <c r="J182" s="248"/>
      <c r="K182" s="289"/>
    </row>
    <row r="183" spans="2:11" ht="15" customHeight="1">
      <c r="B183" s="268"/>
      <c r="C183" s="248" t="s">
        <v>122</v>
      </c>
      <c r="D183" s="248"/>
      <c r="E183" s="248"/>
      <c r="F183" s="267" t="s">
        <v>562</v>
      </c>
      <c r="G183" s="248"/>
      <c r="H183" s="248" t="s">
        <v>633</v>
      </c>
      <c r="I183" s="248" t="s">
        <v>558</v>
      </c>
      <c r="J183" s="248">
        <v>50</v>
      </c>
      <c r="K183" s="289"/>
    </row>
    <row r="184" spans="2:11" ht="15" customHeight="1">
      <c r="B184" s="268"/>
      <c r="C184" s="248" t="s">
        <v>634</v>
      </c>
      <c r="D184" s="248"/>
      <c r="E184" s="248"/>
      <c r="F184" s="267" t="s">
        <v>562</v>
      </c>
      <c r="G184" s="248"/>
      <c r="H184" s="248" t="s">
        <v>635</v>
      </c>
      <c r="I184" s="248" t="s">
        <v>636</v>
      </c>
      <c r="J184" s="248"/>
      <c r="K184" s="289"/>
    </row>
    <row r="185" spans="2:11" ht="15" customHeight="1">
      <c r="B185" s="268"/>
      <c r="C185" s="248" t="s">
        <v>637</v>
      </c>
      <c r="D185" s="248"/>
      <c r="E185" s="248"/>
      <c r="F185" s="267" t="s">
        <v>562</v>
      </c>
      <c r="G185" s="248"/>
      <c r="H185" s="248" t="s">
        <v>638</v>
      </c>
      <c r="I185" s="248" t="s">
        <v>636</v>
      </c>
      <c r="J185" s="248"/>
      <c r="K185" s="289"/>
    </row>
    <row r="186" spans="2:11" ht="15" customHeight="1">
      <c r="B186" s="268"/>
      <c r="C186" s="248" t="s">
        <v>639</v>
      </c>
      <c r="D186" s="248"/>
      <c r="E186" s="248"/>
      <c r="F186" s="267" t="s">
        <v>562</v>
      </c>
      <c r="G186" s="248"/>
      <c r="H186" s="248" t="s">
        <v>640</v>
      </c>
      <c r="I186" s="248" t="s">
        <v>636</v>
      </c>
      <c r="J186" s="248"/>
      <c r="K186" s="289"/>
    </row>
    <row r="187" spans="2:11" ht="15" customHeight="1">
      <c r="B187" s="268"/>
      <c r="C187" s="301" t="s">
        <v>641</v>
      </c>
      <c r="D187" s="248"/>
      <c r="E187" s="248"/>
      <c r="F187" s="267" t="s">
        <v>562</v>
      </c>
      <c r="G187" s="248"/>
      <c r="H187" s="248" t="s">
        <v>642</v>
      </c>
      <c r="I187" s="248" t="s">
        <v>643</v>
      </c>
      <c r="J187" s="302" t="s">
        <v>644</v>
      </c>
      <c r="K187" s="289"/>
    </row>
    <row r="188" spans="2:11" ht="15" customHeight="1">
      <c r="B188" s="268"/>
      <c r="C188" s="253" t="s">
        <v>44</v>
      </c>
      <c r="D188" s="248"/>
      <c r="E188" s="248"/>
      <c r="F188" s="267" t="s">
        <v>556</v>
      </c>
      <c r="G188" s="248"/>
      <c r="H188" s="244" t="s">
        <v>645</v>
      </c>
      <c r="I188" s="248" t="s">
        <v>646</v>
      </c>
      <c r="J188" s="248"/>
      <c r="K188" s="289"/>
    </row>
    <row r="189" spans="2:11" ht="15" customHeight="1">
      <c r="B189" s="268"/>
      <c r="C189" s="253" t="s">
        <v>647</v>
      </c>
      <c r="D189" s="248"/>
      <c r="E189" s="248"/>
      <c r="F189" s="267" t="s">
        <v>556</v>
      </c>
      <c r="G189" s="248"/>
      <c r="H189" s="248" t="s">
        <v>648</v>
      </c>
      <c r="I189" s="248" t="s">
        <v>590</v>
      </c>
      <c r="J189" s="248"/>
      <c r="K189" s="289"/>
    </row>
    <row r="190" spans="2:11" ht="15" customHeight="1">
      <c r="B190" s="268"/>
      <c r="C190" s="253" t="s">
        <v>649</v>
      </c>
      <c r="D190" s="248"/>
      <c r="E190" s="248"/>
      <c r="F190" s="267" t="s">
        <v>556</v>
      </c>
      <c r="G190" s="248"/>
      <c r="H190" s="248" t="s">
        <v>650</v>
      </c>
      <c r="I190" s="248" t="s">
        <v>590</v>
      </c>
      <c r="J190" s="248"/>
      <c r="K190" s="289"/>
    </row>
    <row r="191" spans="2:11" ht="15" customHeight="1">
      <c r="B191" s="268"/>
      <c r="C191" s="253" t="s">
        <v>651</v>
      </c>
      <c r="D191" s="248"/>
      <c r="E191" s="248"/>
      <c r="F191" s="267" t="s">
        <v>562</v>
      </c>
      <c r="G191" s="248"/>
      <c r="H191" s="248" t="s">
        <v>652</v>
      </c>
      <c r="I191" s="248" t="s">
        <v>590</v>
      </c>
      <c r="J191" s="248"/>
      <c r="K191" s="289"/>
    </row>
    <row r="192" spans="2:11" ht="15" customHeight="1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spans="2:11" ht="18.75" customHeight="1">
      <c r="B193" s="244"/>
      <c r="C193" s="248"/>
      <c r="D193" s="248"/>
      <c r="E193" s="248"/>
      <c r="F193" s="267"/>
      <c r="G193" s="248"/>
      <c r="H193" s="248"/>
      <c r="I193" s="248"/>
      <c r="J193" s="248"/>
      <c r="K193" s="244"/>
    </row>
    <row r="194" spans="2:11" ht="18.75" customHeight="1">
      <c r="B194" s="244"/>
      <c r="C194" s="248"/>
      <c r="D194" s="248"/>
      <c r="E194" s="248"/>
      <c r="F194" s="267"/>
      <c r="G194" s="248"/>
      <c r="H194" s="248"/>
      <c r="I194" s="248"/>
      <c r="J194" s="248"/>
      <c r="K194" s="244"/>
    </row>
    <row r="195" spans="2:11" ht="18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</row>
    <row r="196" spans="2:11">
      <c r="B196" s="236"/>
      <c r="C196" s="237"/>
      <c r="D196" s="237"/>
      <c r="E196" s="237"/>
      <c r="F196" s="237"/>
      <c r="G196" s="237"/>
      <c r="H196" s="237"/>
      <c r="I196" s="237"/>
      <c r="J196" s="237"/>
      <c r="K196" s="238"/>
    </row>
    <row r="197" spans="2:11" ht="22.2">
      <c r="B197" s="239"/>
      <c r="C197" s="360" t="s">
        <v>653</v>
      </c>
      <c r="D197" s="360"/>
      <c r="E197" s="360"/>
      <c r="F197" s="360"/>
      <c r="G197" s="360"/>
      <c r="H197" s="360"/>
      <c r="I197" s="360"/>
      <c r="J197" s="360"/>
      <c r="K197" s="240"/>
    </row>
    <row r="198" spans="2:11" ht="25.5" customHeight="1">
      <c r="B198" s="239"/>
      <c r="C198" s="304" t="s">
        <v>654</v>
      </c>
      <c r="D198" s="304"/>
      <c r="E198" s="304"/>
      <c r="F198" s="304" t="s">
        <v>655</v>
      </c>
      <c r="G198" s="305"/>
      <c r="H198" s="365" t="s">
        <v>656</v>
      </c>
      <c r="I198" s="365"/>
      <c r="J198" s="365"/>
      <c r="K198" s="240"/>
    </row>
    <row r="199" spans="2:11" ht="5.25" customHeight="1">
      <c r="B199" s="268"/>
      <c r="C199" s="265"/>
      <c r="D199" s="265"/>
      <c r="E199" s="265"/>
      <c r="F199" s="265"/>
      <c r="G199" s="248"/>
      <c r="H199" s="265"/>
      <c r="I199" s="265"/>
      <c r="J199" s="265"/>
      <c r="K199" s="289"/>
    </row>
    <row r="200" spans="2:11" ht="15" customHeight="1">
      <c r="B200" s="268"/>
      <c r="C200" s="248" t="s">
        <v>646</v>
      </c>
      <c r="D200" s="248"/>
      <c r="E200" s="248"/>
      <c r="F200" s="267" t="s">
        <v>45</v>
      </c>
      <c r="G200" s="248"/>
      <c r="H200" s="362" t="s">
        <v>657</v>
      </c>
      <c r="I200" s="362"/>
      <c r="J200" s="362"/>
      <c r="K200" s="289"/>
    </row>
    <row r="201" spans="2:11" ht="15" customHeight="1">
      <c r="B201" s="268"/>
      <c r="C201" s="274"/>
      <c r="D201" s="248"/>
      <c r="E201" s="248"/>
      <c r="F201" s="267" t="s">
        <v>46</v>
      </c>
      <c r="G201" s="248"/>
      <c r="H201" s="362" t="s">
        <v>658</v>
      </c>
      <c r="I201" s="362"/>
      <c r="J201" s="362"/>
      <c r="K201" s="289"/>
    </row>
    <row r="202" spans="2:11" ht="15" customHeight="1">
      <c r="B202" s="268"/>
      <c r="C202" s="274"/>
      <c r="D202" s="248"/>
      <c r="E202" s="248"/>
      <c r="F202" s="267" t="s">
        <v>49</v>
      </c>
      <c r="G202" s="248"/>
      <c r="H202" s="362" t="s">
        <v>659</v>
      </c>
      <c r="I202" s="362"/>
      <c r="J202" s="362"/>
      <c r="K202" s="289"/>
    </row>
    <row r="203" spans="2:11" ht="15" customHeight="1">
      <c r="B203" s="268"/>
      <c r="C203" s="248"/>
      <c r="D203" s="248"/>
      <c r="E203" s="248"/>
      <c r="F203" s="267" t="s">
        <v>47</v>
      </c>
      <c r="G203" s="248"/>
      <c r="H203" s="362" t="s">
        <v>660</v>
      </c>
      <c r="I203" s="362"/>
      <c r="J203" s="362"/>
      <c r="K203" s="289"/>
    </row>
    <row r="204" spans="2:11" ht="15" customHeight="1">
      <c r="B204" s="268"/>
      <c r="C204" s="248"/>
      <c r="D204" s="248"/>
      <c r="E204" s="248"/>
      <c r="F204" s="267" t="s">
        <v>48</v>
      </c>
      <c r="G204" s="248"/>
      <c r="H204" s="362" t="s">
        <v>661</v>
      </c>
      <c r="I204" s="362"/>
      <c r="J204" s="362"/>
      <c r="K204" s="289"/>
    </row>
    <row r="205" spans="2:11" ht="15" customHeight="1">
      <c r="B205" s="268"/>
      <c r="C205" s="248"/>
      <c r="D205" s="248"/>
      <c r="E205" s="248"/>
      <c r="F205" s="267"/>
      <c r="G205" s="248"/>
      <c r="H205" s="248"/>
      <c r="I205" s="248"/>
      <c r="J205" s="248"/>
      <c r="K205" s="289"/>
    </row>
    <row r="206" spans="2:11" ht="15" customHeight="1">
      <c r="B206" s="268"/>
      <c r="C206" s="248" t="s">
        <v>602</v>
      </c>
      <c r="D206" s="248"/>
      <c r="E206" s="248"/>
      <c r="F206" s="267" t="s">
        <v>81</v>
      </c>
      <c r="G206" s="248"/>
      <c r="H206" s="362" t="s">
        <v>662</v>
      </c>
      <c r="I206" s="362"/>
      <c r="J206" s="362"/>
      <c r="K206" s="289"/>
    </row>
    <row r="207" spans="2:11" ht="15" customHeight="1">
      <c r="B207" s="268"/>
      <c r="C207" s="274"/>
      <c r="D207" s="248"/>
      <c r="E207" s="248"/>
      <c r="F207" s="267" t="s">
        <v>500</v>
      </c>
      <c r="G207" s="248"/>
      <c r="H207" s="362" t="s">
        <v>501</v>
      </c>
      <c r="I207" s="362"/>
      <c r="J207" s="362"/>
      <c r="K207" s="289"/>
    </row>
    <row r="208" spans="2:11" ht="15" customHeight="1">
      <c r="B208" s="268"/>
      <c r="C208" s="248"/>
      <c r="D208" s="248"/>
      <c r="E208" s="248"/>
      <c r="F208" s="267" t="s">
        <v>498</v>
      </c>
      <c r="G208" s="248"/>
      <c r="H208" s="362" t="s">
        <v>663</v>
      </c>
      <c r="I208" s="362"/>
      <c r="J208" s="362"/>
      <c r="K208" s="289"/>
    </row>
    <row r="209" spans="2:11" ht="15" customHeight="1">
      <c r="B209" s="306"/>
      <c r="C209" s="274"/>
      <c r="D209" s="274"/>
      <c r="E209" s="274"/>
      <c r="F209" s="267" t="s">
        <v>89</v>
      </c>
      <c r="G209" s="253"/>
      <c r="H209" s="366" t="s">
        <v>502</v>
      </c>
      <c r="I209" s="366"/>
      <c r="J209" s="366"/>
      <c r="K209" s="307"/>
    </row>
    <row r="210" spans="2:11" ht="15" customHeight="1">
      <c r="B210" s="306"/>
      <c r="C210" s="274"/>
      <c r="D210" s="274"/>
      <c r="E210" s="274"/>
      <c r="F210" s="267" t="s">
        <v>503</v>
      </c>
      <c r="G210" s="253"/>
      <c r="H210" s="366" t="s">
        <v>664</v>
      </c>
      <c r="I210" s="366"/>
      <c r="J210" s="366"/>
      <c r="K210" s="307"/>
    </row>
    <row r="211" spans="2:11" ht="15" customHeight="1">
      <c r="B211" s="306"/>
      <c r="C211" s="274"/>
      <c r="D211" s="274"/>
      <c r="E211" s="274"/>
      <c r="F211" s="308"/>
      <c r="G211" s="253"/>
      <c r="H211" s="309"/>
      <c r="I211" s="309"/>
      <c r="J211" s="309"/>
      <c r="K211" s="307"/>
    </row>
    <row r="212" spans="2:11" ht="15" customHeight="1">
      <c r="B212" s="306"/>
      <c r="C212" s="248" t="s">
        <v>626</v>
      </c>
      <c r="D212" s="274"/>
      <c r="E212" s="274"/>
      <c r="F212" s="267">
        <v>1</v>
      </c>
      <c r="G212" s="253"/>
      <c r="H212" s="366" t="s">
        <v>665</v>
      </c>
      <c r="I212" s="366"/>
      <c r="J212" s="366"/>
      <c r="K212" s="307"/>
    </row>
    <row r="213" spans="2:11" ht="15" customHeight="1">
      <c r="B213" s="306"/>
      <c r="C213" s="274"/>
      <c r="D213" s="274"/>
      <c r="E213" s="274"/>
      <c r="F213" s="267">
        <v>2</v>
      </c>
      <c r="G213" s="253"/>
      <c r="H213" s="366" t="s">
        <v>666</v>
      </c>
      <c r="I213" s="366"/>
      <c r="J213" s="366"/>
      <c r="K213" s="307"/>
    </row>
    <row r="214" spans="2:11" ht="15" customHeight="1">
      <c r="B214" s="306"/>
      <c r="C214" s="274"/>
      <c r="D214" s="274"/>
      <c r="E214" s="274"/>
      <c r="F214" s="267">
        <v>3</v>
      </c>
      <c r="G214" s="253"/>
      <c r="H214" s="366" t="s">
        <v>667</v>
      </c>
      <c r="I214" s="366"/>
      <c r="J214" s="366"/>
      <c r="K214" s="307"/>
    </row>
    <row r="215" spans="2:11" ht="15" customHeight="1">
      <c r="B215" s="306"/>
      <c r="C215" s="274"/>
      <c r="D215" s="274"/>
      <c r="E215" s="274"/>
      <c r="F215" s="267">
        <v>4</v>
      </c>
      <c r="G215" s="253"/>
      <c r="H215" s="366" t="s">
        <v>668</v>
      </c>
      <c r="I215" s="366"/>
      <c r="J215" s="366"/>
      <c r="K215" s="307"/>
    </row>
    <row r="216" spans="2:11" ht="12.75" customHeight="1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Stavební část</vt:lpstr>
      <vt:lpstr>02 - Oplocení a vybavení</vt:lpstr>
      <vt:lpstr>03 - VON</vt:lpstr>
      <vt:lpstr>Pokyny pro vyplnění</vt:lpstr>
      <vt:lpstr>'01 - Stavební část'!Názvy_tisku</vt:lpstr>
      <vt:lpstr>'02 - Oplocení a vybavení'!Názvy_tisku</vt:lpstr>
      <vt:lpstr>'03 - VON'!Názvy_tisku</vt:lpstr>
      <vt:lpstr>'Rekapitulace stavby'!Názvy_tisku</vt:lpstr>
      <vt:lpstr>'01 - Stavební část'!Oblast_tisku</vt:lpstr>
      <vt:lpstr>'02 - Oplocení a vybavení'!Oblast_tisku</vt:lpstr>
      <vt:lpstr>'03 -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DESKTOP-UTVKGJ9\hydro</dc:creator>
  <cp:lastModifiedBy>Kamila Ambrožová</cp:lastModifiedBy>
  <cp:lastPrinted>2022-09-22T12:41:07Z</cp:lastPrinted>
  <dcterms:created xsi:type="dcterms:W3CDTF">2022-06-22T07:04:02Z</dcterms:created>
  <dcterms:modified xsi:type="dcterms:W3CDTF">2022-09-22T12:41:09Z</dcterms:modified>
</cp:coreProperties>
</file>